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ylden\Documents\"/>
    </mc:Choice>
  </mc:AlternateContent>
  <bookViews>
    <workbookView xWindow="0" yWindow="0" windowWidth="20490" windowHeight="7755"/>
  </bookViews>
  <sheets>
    <sheet name="Yearly_Totals" sheetId="2" r:id="rId1"/>
    <sheet name="2017" sheetId="7" r:id="rId2"/>
    <sheet name="2016" sheetId="6" r:id="rId3"/>
    <sheet name="2015" sheetId="4" r:id="rId4"/>
    <sheet name="2014" sheetId="3" r:id="rId5"/>
    <sheet name="2013" sheetId="5" r:id="rId6"/>
    <sheet name="2012" sheetId="1" r:id="rId7"/>
  </sheets>
  <calcPr calcId="152511"/>
</workbook>
</file>

<file path=xl/calcChain.xml><?xml version="1.0" encoding="utf-8"?>
<calcChain xmlns="http://schemas.openxmlformats.org/spreadsheetml/2006/main">
  <c r="I33" i="7" l="1"/>
  <c r="H33" i="7"/>
  <c r="AI2" i="2" l="1"/>
  <c r="AI4" i="2"/>
  <c r="AI5" i="2"/>
  <c r="AI7" i="2"/>
  <c r="AI30" i="2" l="1"/>
  <c r="AI29" i="2"/>
  <c r="AI28" i="2"/>
  <c r="AI27" i="2"/>
  <c r="AI26" i="2"/>
  <c r="AI25" i="2"/>
  <c r="AI24" i="2"/>
  <c r="AI23" i="2"/>
  <c r="AI22" i="2"/>
  <c r="AI21" i="2"/>
  <c r="AI20" i="2"/>
  <c r="AI19" i="2"/>
  <c r="AE14" i="2"/>
  <c r="AD14" i="2"/>
  <c r="AI14" i="2" l="1"/>
  <c r="AI13" i="2"/>
  <c r="AI11" i="2"/>
  <c r="AI10" i="2"/>
  <c r="AI9" i="2"/>
  <c r="AI8" i="2"/>
  <c r="AI12" i="2"/>
  <c r="AI6" i="2"/>
  <c r="AI3" i="2" l="1"/>
  <c r="AG3" i="2" l="1"/>
  <c r="AH2" i="2"/>
  <c r="AG2" i="2"/>
  <c r="M33" i="7"/>
  <c r="L33" i="7"/>
  <c r="K33" i="7"/>
  <c r="J33" i="7"/>
  <c r="G33" i="7"/>
  <c r="F33" i="7"/>
  <c r="E33" i="7"/>
  <c r="D33" i="7"/>
  <c r="C33" i="7"/>
  <c r="B33" i="7"/>
  <c r="M34" i="7" l="1"/>
  <c r="M33" i="6" l="1"/>
  <c r="L33" i="6"/>
  <c r="K33" i="6"/>
  <c r="J33" i="6"/>
  <c r="I33" i="6"/>
  <c r="H33" i="6"/>
  <c r="G33" i="6"/>
  <c r="F33" i="6"/>
  <c r="E33" i="6"/>
  <c r="D33" i="6"/>
  <c r="C33" i="6"/>
  <c r="B33" i="6"/>
  <c r="M34" i="6" l="1"/>
  <c r="AD19" i="2"/>
  <c r="AB14" i="2"/>
  <c r="AC14" i="2"/>
  <c r="AD15" i="2" l="1"/>
  <c r="AD16" i="2"/>
  <c r="F39" i="5"/>
  <c r="M33" i="5"/>
  <c r="L33" i="5"/>
  <c r="K33" i="5"/>
  <c r="J33" i="5"/>
  <c r="I33" i="5"/>
  <c r="H33" i="5"/>
  <c r="G33" i="5"/>
  <c r="F33" i="5"/>
  <c r="E33" i="5"/>
  <c r="D33" i="5"/>
  <c r="C33" i="5"/>
  <c r="B33" i="5"/>
  <c r="M34" i="5" s="1"/>
  <c r="M33" i="4"/>
  <c r="L33" i="4"/>
  <c r="K33" i="4"/>
  <c r="J33" i="4"/>
  <c r="I33" i="4"/>
  <c r="H33" i="4"/>
  <c r="G33" i="4"/>
  <c r="F33" i="4"/>
  <c r="E33" i="4"/>
  <c r="D33" i="4"/>
  <c r="C33" i="4"/>
  <c r="B33" i="4"/>
  <c r="F39" i="3"/>
  <c r="M33" i="3"/>
  <c r="L33" i="3"/>
  <c r="K33" i="3"/>
  <c r="J33" i="3"/>
  <c r="I33" i="3"/>
  <c r="H33" i="3"/>
  <c r="G33" i="3"/>
  <c r="F33" i="3"/>
  <c r="E33" i="3"/>
  <c r="D33" i="3"/>
  <c r="C33" i="3"/>
  <c r="B33" i="3"/>
  <c r="M34" i="3" s="1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B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B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B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A13" i="2"/>
  <c r="Z13" i="2"/>
  <c r="AA12" i="2"/>
  <c r="AA11" i="2"/>
  <c r="AA10" i="2"/>
  <c r="AA9" i="2"/>
  <c r="Z9" i="2"/>
  <c r="AA8" i="2"/>
  <c r="AA7" i="2"/>
  <c r="AA6" i="2"/>
  <c r="AA5" i="2"/>
  <c r="Z5" i="2"/>
  <c r="AG5" i="2" s="1"/>
  <c r="AH5" i="2" s="1"/>
  <c r="AA4" i="2"/>
  <c r="AA3" i="2"/>
  <c r="AA2" i="2"/>
  <c r="M33" i="1"/>
  <c r="L33" i="1"/>
  <c r="Z12" i="2" s="1"/>
  <c r="AG12" i="2" s="1"/>
  <c r="AH12" i="2" s="1"/>
  <c r="K33" i="1"/>
  <c r="Z11" i="2" s="1"/>
  <c r="J33" i="1"/>
  <c r="Z10" i="2" s="1"/>
  <c r="I33" i="1"/>
  <c r="H33" i="1"/>
  <c r="Z8" i="2" s="1"/>
  <c r="G33" i="1"/>
  <c r="Z7" i="2" s="1"/>
  <c r="F33" i="1"/>
  <c r="Z6" i="2" s="1"/>
  <c r="E33" i="1"/>
  <c r="D33" i="1"/>
  <c r="Z4" i="2" s="1"/>
  <c r="AG4" i="2" s="1"/>
  <c r="AH4" i="2" s="1"/>
  <c r="C33" i="1"/>
  <c r="Z3" i="2" s="1"/>
  <c r="AH3" i="2" s="1"/>
  <c r="B33" i="1"/>
  <c r="M34" i="1" s="1"/>
  <c r="R17" i="1"/>
  <c r="R16" i="1"/>
  <c r="R15" i="1"/>
  <c r="R14" i="1"/>
  <c r="AG10" i="2" l="1"/>
  <c r="AH10" i="2" s="1"/>
  <c r="AG7" i="2"/>
  <c r="AH7" i="2" s="1"/>
  <c r="AG13" i="2"/>
  <c r="AH13" i="2" s="1"/>
  <c r="AG6" i="2"/>
  <c r="AH6" i="2" s="1"/>
  <c r="AG9" i="2"/>
  <c r="AH9" i="2" s="1"/>
  <c r="F16" i="2"/>
  <c r="J16" i="2"/>
  <c r="N16" i="2"/>
  <c r="R16" i="2"/>
  <c r="V16" i="2"/>
  <c r="AG11" i="2"/>
  <c r="AH11" i="2" s="1"/>
  <c r="AG8" i="2"/>
  <c r="AH8" i="2" s="1"/>
  <c r="AA28" i="2"/>
  <c r="E16" i="2"/>
  <c r="I16" i="2"/>
  <c r="M16" i="2"/>
  <c r="Q16" i="2"/>
  <c r="U16" i="2"/>
  <c r="Y16" i="2"/>
  <c r="G15" i="2"/>
  <c r="K15" i="2"/>
  <c r="O15" i="2"/>
  <c r="S15" i="2"/>
  <c r="W15" i="2"/>
  <c r="D16" i="2"/>
  <c r="H16" i="2"/>
  <c r="L16" i="2"/>
  <c r="P16" i="2"/>
  <c r="T16" i="2"/>
  <c r="X16" i="2"/>
  <c r="M34" i="4"/>
  <c r="D15" i="2"/>
  <c r="H15" i="2"/>
  <c r="L15" i="2"/>
  <c r="P15" i="2"/>
  <c r="T15" i="2"/>
  <c r="X15" i="2"/>
  <c r="AA20" i="2"/>
  <c r="AA21" i="2"/>
  <c r="AA22" i="2"/>
  <c r="AA27" i="2"/>
  <c r="E15" i="2"/>
  <c r="I15" i="2"/>
  <c r="M15" i="2"/>
  <c r="Q15" i="2"/>
  <c r="U15" i="2"/>
  <c r="Y15" i="2"/>
  <c r="G16" i="2"/>
  <c r="K16" i="2"/>
  <c r="O16" i="2"/>
  <c r="S16" i="2"/>
  <c r="W16" i="2"/>
  <c r="AA19" i="2"/>
  <c r="AA25" i="2"/>
  <c r="AA26" i="2"/>
  <c r="AA30" i="2"/>
  <c r="Z2" i="2"/>
  <c r="F15" i="2"/>
  <c r="J15" i="2"/>
  <c r="N15" i="2"/>
  <c r="R15" i="2"/>
  <c r="V15" i="2"/>
  <c r="AA24" i="2"/>
  <c r="AA29" i="2"/>
  <c r="AA14" i="2"/>
  <c r="AA23" i="2"/>
  <c r="AC15" i="2" l="1"/>
  <c r="AC16" i="2"/>
  <c r="Z27" i="2"/>
  <c r="AH27" i="2" s="1"/>
  <c r="Z22" i="2"/>
  <c r="AH22" i="2" s="1"/>
  <c r="Z21" i="2"/>
  <c r="AH21" i="2" s="1"/>
  <c r="Z20" i="2"/>
  <c r="AH20" i="2" s="1"/>
  <c r="AG16" i="2"/>
  <c r="Z28" i="2"/>
  <c r="AH28" i="2" s="1"/>
  <c r="Z23" i="2"/>
  <c r="AH23" i="2" s="1"/>
  <c r="Z14" i="2"/>
  <c r="AG14" i="2" s="1"/>
  <c r="AH14" i="2" s="1"/>
  <c r="Z29" i="2"/>
  <c r="AH29" i="2" s="1"/>
  <c r="Z24" i="2"/>
  <c r="AH24" i="2" s="1"/>
  <c r="AG15" i="2"/>
  <c r="Z30" i="2"/>
  <c r="Z26" i="2"/>
  <c r="AH26" i="2" s="1"/>
  <c r="Z25" i="2"/>
  <c r="AH25" i="2" s="1"/>
  <c r="Z19" i="2"/>
  <c r="AH19" i="2" s="1"/>
  <c r="AH30" i="2" l="1"/>
  <c r="AG30" i="2"/>
  <c r="AB16" i="2"/>
  <c r="Z15" i="2"/>
  <c r="AB15" i="2"/>
  <c r="AA16" i="2"/>
  <c r="AA15" i="2"/>
  <c r="Z16" i="2"/>
</calcChain>
</file>

<file path=xl/sharedStrings.xml><?xml version="1.0" encoding="utf-8"?>
<sst xmlns="http://schemas.openxmlformats.org/spreadsheetml/2006/main" count="1190" uniqueCount="116">
  <si>
    <t>TR</t>
  </si>
  <si>
    <t>mm. = most rainfall in any 24 Hr period =  Oct.</t>
  </si>
  <si>
    <t>Averages for each month – excluding 2013</t>
  </si>
  <si>
    <t xml:space="preserve">mm. = most rainfall in any 24 Hr period = . </t>
  </si>
  <si>
    <t>Number of days with TR</t>
  </si>
  <si>
    <t>AVERAGE OF LAST 3 yrs</t>
  </si>
  <si>
    <t>April</t>
  </si>
  <si>
    <t>March</t>
  </si>
  <si>
    <t>Date</t>
  </si>
  <si>
    <t>January</t>
  </si>
  <si>
    <t>July</t>
  </si>
  <si>
    <t>June</t>
  </si>
  <si>
    <t>TOTALS</t>
  </si>
  <si>
    <t>August</t>
  </si>
  <si>
    <t>XXXXXX</t>
  </si>
  <si>
    <t>October</t>
  </si>
  <si>
    <t>Totals</t>
  </si>
  <si>
    <t>Overall</t>
  </si>
  <si>
    <t>Total</t>
  </si>
  <si>
    <t>XXXXX</t>
  </si>
  <si>
    <t>TOTAL</t>
  </si>
  <si>
    <t>11th.</t>
  </si>
  <si>
    <t>XXXX</t>
  </si>
  <si>
    <t>Dec</t>
  </si>
  <si>
    <t>May</t>
  </si>
  <si>
    <t>Min</t>
  </si>
  <si>
    <t>Mar</t>
  </si>
  <si>
    <t xml:space="preserve">  </t>
  </si>
  <si>
    <t>Max</t>
  </si>
  <si>
    <t>TR</t>
  </si>
  <si>
    <t>Jun</t>
  </si>
  <si>
    <t>Oct</t>
  </si>
  <si>
    <t>Nov</t>
  </si>
  <si>
    <t>Feb</t>
  </si>
  <si>
    <t>Apr</t>
  </si>
  <si>
    <t>Jul</t>
  </si>
  <si>
    <t>Sep</t>
  </si>
  <si>
    <t>Aug</t>
  </si>
  <si>
    <t xml:space="preserve"> </t>
  </si>
  <si>
    <t>HIGHEST Year since Jan 1988</t>
  </si>
  <si>
    <t>SUM OF LAST 3 yrs</t>
  </si>
  <si>
    <t>Jan Running totals</t>
  </si>
  <si>
    <t>February</t>
  </si>
  <si>
    <t>September</t>
  </si>
  <si>
    <t>November</t>
  </si>
  <si>
    <t>December</t>
  </si>
  <si>
    <t>Oct  '00</t>
  </si>
  <si>
    <t xml:space="preserve">    ditto</t>
  </si>
  <si>
    <t>mm.    Jan</t>
  </si>
  <si>
    <t>BST starts</t>
  </si>
  <si>
    <t>HIGHEST MONTH since Jan 1988</t>
  </si>
  <si>
    <t>LOWEST MONTH  since Jan 1988</t>
  </si>
  <si>
    <t>Days without</t>
  </si>
  <si>
    <t>% of average</t>
  </si>
  <si>
    <t>Apr '07</t>
  </si>
  <si>
    <t>Average per yr</t>
  </si>
  <si>
    <t>GMT starts</t>
  </si>
  <si>
    <t>258,6</t>
  </si>
  <si>
    <t xml:space="preserve">Maximum in  any  </t>
  </si>
  <si>
    <t xml:space="preserve">Minimum  in  any </t>
  </si>
  <si>
    <t>equals heaviest months rainfall in given year</t>
  </si>
  <si>
    <t>equals lightest months rainfall in given year</t>
  </si>
  <si>
    <t>Lowest annual rainfall since 1988</t>
  </si>
  <si>
    <t xml:space="preserve"> equals lowest 3 yearly average.</t>
  </si>
  <si>
    <t xml:space="preserve">equals heaviest 3 yearly average </t>
  </si>
  <si>
    <t>snow fall</t>
  </si>
  <si>
    <t>sleet or</t>
  </si>
  <si>
    <t>On the 3rd</t>
  </si>
  <si>
    <t>Heaviest</t>
  </si>
  <si>
    <t>rainfall</t>
  </si>
  <si>
    <t>13th</t>
  </si>
  <si>
    <t>8th</t>
  </si>
  <si>
    <t>14th</t>
  </si>
  <si>
    <t>30th</t>
  </si>
  <si>
    <t xml:space="preserve">month since 1/88 = April 2007 </t>
  </si>
  <si>
    <t>month since 1/88 = Oct. 2000</t>
  </si>
  <si>
    <r>
      <t xml:space="preserve">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incl. thunder and lightning</t>
    </r>
  </si>
  <si>
    <t>EQUALS  2 DAYS  RAINFALL</t>
  </si>
  <si>
    <t>tr</t>
  </si>
  <si>
    <t xml:space="preserve">     tr = trace seen but</t>
  </si>
  <si>
    <t>nothing in gauge</t>
  </si>
  <si>
    <t>gauge</t>
  </si>
  <si>
    <t xml:space="preserve">  From August '16</t>
  </si>
  <si>
    <t>TR = Trace in rain gauge</t>
  </si>
  <si>
    <t>Total rainfall 1/1/88 to 31/12/16</t>
  </si>
  <si>
    <t>.</t>
  </si>
  <si>
    <t xml:space="preserve"> Total  '88 to '16</t>
  </si>
  <si>
    <t>2016 rainfall was</t>
  </si>
  <si>
    <t>Incl.sleet or</t>
  </si>
  <si>
    <t>26th</t>
  </si>
  <si>
    <t>% below avge</t>
  </si>
  <si>
    <t>Av. mm incl. '16</t>
  </si>
  <si>
    <t>of</t>
  </si>
  <si>
    <t>%age of average for 2017</t>
  </si>
  <si>
    <t>% above avge</t>
  </si>
  <si>
    <t>Year 30</t>
  </si>
  <si>
    <t>% of average.</t>
  </si>
  <si>
    <t>22nd</t>
  </si>
  <si>
    <t>On the 12th</t>
  </si>
  <si>
    <t>18th</t>
  </si>
  <si>
    <t>27th</t>
  </si>
  <si>
    <t>11th</t>
  </si>
  <si>
    <t>in 24 hrs</t>
  </si>
  <si>
    <t>th</t>
  </si>
  <si>
    <t>dark framed</t>
  </si>
  <si>
    <t>Year 30.</t>
  </si>
  <si>
    <t>Years</t>
  </si>
  <si>
    <t xml:space="preserve">Daily records taken since Jan 1st 1988. </t>
  </si>
  <si>
    <t>2017 running totals</t>
  </si>
  <si>
    <t>Daily records enclosed here - from 2012, see 'Yearly Totals' below</t>
  </si>
  <si>
    <t>mm</t>
  </si>
  <si>
    <t>rainfall in mm</t>
  </si>
  <si>
    <r>
      <t xml:space="preserve">In </t>
    </r>
    <r>
      <rPr>
        <sz val="9"/>
        <color rgb="FFFF0000"/>
        <rFont val="Arial"/>
        <family val="2"/>
      </rPr>
      <t>RED</t>
    </r>
    <r>
      <rPr>
        <sz val="9"/>
        <rFont val="Arial"/>
        <family val="2"/>
      </rPr>
      <t xml:space="preserve"> incl. thunder and/or lightning during the 24hrs</t>
    </r>
  </si>
  <si>
    <t>5th lowest in 29 yrs</t>
  </si>
  <si>
    <t>seasons</t>
  </si>
  <si>
    <t>Met office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</si>
</sst>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1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11"/>
      <color rgb="FF800000"/>
      <name val="Calibri"/>
    </font>
    <font>
      <b/>
      <sz val="11"/>
      <color rgb="FFFF9900"/>
      <name val="Calibri"/>
    </font>
    <font>
      <sz val="11"/>
      <color rgb="FFFF0000"/>
      <name val="Arial"/>
    </font>
    <font>
      <sz val="11"/>
      <color rgb="FF33CCCC"/>
      <name val="Arial"/>
    </font>
    <font>
      <b/>
      <sz val="11"/>
      <color rgb="FFFFFFFF"/>
      <name val="Calibri"/>
    </font>
    <font>
      <i/>
      <sz val="11"/>
      <color rgb="FF808080"/>
      <name val="Calibri"/>
    </font>
    <font>
      <sz val="11"/>
      <color rgb="FF008000"/>
      <name val="Calibri"/>
    </font>
    <font>
      <b/>
      <i/>
      <sz val="16"/>
      <color rgb="FF000000"/>
      <name val="Arial"/>
    </font>
    <font>
      <b/>
      <sz val="15"/>
      <color rgb="FF666699"/>
      <name val="Calibri"/>
    </font>
    <font>
      <b/>
      <sz val="13"/>
      <color rgb="FF666699"/>
      <name val="Calibri"/>
    </font>
    <font>
      <b/>
      <sz val="11"/>
      <color rgb="FF666699"/>
      <name val="Calibri"/>
    </font>
    <font>
      <sz val="11"/>
      <color rgb="FF333399"/>
      <name val="Calibri"/>
    </font>
    <font>
      <sz val="11"/>
      <color rgb="FFFF9900"/>
      <name val="Calibri"/>
    </font>
    <font>
      <sz val="11"/>
      <color rgb="FF993300"/>
      <name val="Calibri"/>
    </font>
    <font>
      <b/>
      <sz val="11"/>
      <color rgb="FF333333"/>
      <name val="Calibri"/>
    </font>
    <font>
      <b/>
      <i/>
      <u/>
      <sz val="11"/>
      <color rgb="FF000000"/>
      <name val="Arial"/>
    </font>
    <font>
      <sz val="18"/>
      <color rgb="FF666699"/>
      <name val="Calibri Light"/>
    </font>
    <font>
      <b/>
      <sz val="11"/>
      <color rgb="FF000000"/>
      <name val="Calibri"/>
    </font>
    <font>
      <sz val="11"/>
      <color rgb="FFFF0000"/>
      <name val="Calibri"/>
    </font>
    <font>
      <b/>
      <sz val="8"/>
      <color rgb="FF000000"/>
      <name val="Calibri"/>
    </font>
    <font>
      <sz val="8"/>
      <color rgb="FF000000"/>
      <name val="Calibri"/>
    </font>
    <font>
      <sz val="9"/>
      <color rgb="FF000000"/>
      <name val="Calibri"/>
    </font>
    <font>
      <sz val="8"/>
      <color rgb="FF000000"/>
      <name val="Impact"/>
    </font>
    <font>
      <sz val="6"/>
      <color rgb="FF000000"/>
      <name val="Calibri"/>
    </font>
    <font>
      <sz val="6"/>
      <color rgb="FF008000"/>
      <name val="Calibri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6"/>
      <color rgb="FF008000"/>
      <name val="Calibri"/>
      <family val="2"/>
    </font>
    <font>
      <sz val="6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theme="5" tint="-0.499984740745262"/>
      <name val="Calibri"/>
      <family val="2"/>
    </font>
    <font>
      <sz val="11"/>
      <color theme="5" tint="-0.499984740745262"/>
      <name val="Arial"/>
      <family val="2"/>
    </font>
    <font>
      <sz val="7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</font>
    <font>
      <sz val="5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8"/>
      <name val="Calibri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0000"/>
      </patternFill>
    </fill>
    <fill>
      <patternFill patternType="solid">
        <fgColor rgb="FFFFFFFF"/>
        <bgColor rgb="FF99CCFF"/>
      </patternFill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rgb="FF99CCFF"/>
      </patternFill>
    </fill>
    <fill>
      <patternFill patternType="solid">
        <fgColor theme="6" tint="0.59999389629810485"/>
        <bgColor rgb="FF0066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99FF"/>
      </bottom>
      <diagonal/>
    </border>
    <border>
      <left/>
      <right/>
      <top/>
      <bottom style="medium">
        <color rgb="FF9999FF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1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3" borderId="0"/>
    <xf numFmtId="0" fontId="1" fillId="3" borderId="0"/>
    <xf numFmtId="0" fontId="1" fillId="9" borderId="0"/>
    <xf numFmtId="0" fontId="1" fillId="10" borderId="0"/>
    <xf numFmtId="0" fontId="1" fillId="11" borderId="0"/>
    <xf numFmtId="0" fontId="2" fillId="12" borderId="0"/>
    <xf numFmtId="0" fontId="2" fillId="3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9" borderId="0"/>
    <xf numFmtId="0" fontId="2" fillId="20" borderId="0"/>
    <xf numFmtId="0" fontId="2" fillId="21" borderId="0"/>
    <xf numFmtId="0" fontId="2" fillId="16" borderId="0"/>
    <xf numFmtId="0" fontId="3" fillId="22" borderId="0"/>
    <xf numFmtId="0" fontId="4" fillId="3" borderId="1"/>
    <xf numFmtId="0" fontId="5" fillId="0" borderId="0"/>
    <xf numFmtId="0" fontId="6" fillId="0" borderId="0"/>
    <xf numFmtId="0" fontId="7" fillId="23" borderId="2"/>
    <xf numFmtId="0" fontId="1" fillId="0" borderId="0"/>
    <xf numFmtId="0" fontId="5" fillId="0" borderId="0"/>
    <xf numFmtId="0" fontId="8" fillId="0" borderId="0"/>
    <xf numFmtId="0" fontId="9" fillId="7" borderId="0"/>
    <xf numFmtId="0" fontId="10" fillId="0" borderId="0">
      <alignment horizontal="center"/>
    </xf>
    <xf numFmtId="0" fontId="11" fillId="0" borderId="3"/>
    <xf numFmtId="0" fontId="12" fillId="0" borderId="4"/>
    <xf numFmtId="0" fontId="13" fillId="0" borderId="5"/>
    <xf numFmtId="0" fontId="13" fillId="0" borderId="0"/>
    <xf numFmtId="0" fontId="10" fillId="0" borderId="0">
      <alignment horizontal="center" textRotation="90"/>
    </xf>
    <xf numFmtId="0" fontId="14" fillId="3" borderId="1"/>
    <xf numFmtId="0" fontId="15" fillId="0" borderId="6"/>
    <xf numFmtId="0" fontId="16" fillId="24" borderId="0"/>
    <xf numFmtId="0" fontId="1" fillId="25" borderId="7"/>
    <xf numFmtId="0" fontId="17" fillId="3" borderId="8"/>
    <xf numFmtId="0" fontId="18" fillId="0" borderId="0"/>
    <xf numFmtId="0" fontId="18" fillId="0" borderId="0"/>
    <xf numFmtId="0" fontId="19" fillId="0" borderId="0"/>
    <xf numFmtId="0" fontId="20" fillId="0" borderId="9"/>
    <xf numFmtId="0" fontId="21" fillId="0" borderId="0"/>
    <xf numFmtId="9" fontId="42" fillId="0" borderId="0" applyFont="0" applyFill="0" applyBorder="0" applyAlignment="0" applyProtection="0"/>
  </cellStyleXfs>
  <cellXfs count="248">
    <xf numFmtId="0" fontId="0" fillId="0" borderId="0" xfId="0" applyNumberFormat="1" applyFont="1"/>
    <xf numFmtId="0" fontId="22" fillId="26" borderId="10" xfId="30" applyNumberFormat="1" applyFont="1" applyFill="1" applyBorder="1" applyAlignment="1">
      <alignment horizontal="center" vertical="center"/>
    </xf>
    <xf numFmtId="0" fontId="23" fillId="0" borderId="0" xfId="30" applyNumberFormat="1" applyFont="1" applyFill="1" applyAlignment="1">
      <alignment horizontal="center"/>
    </xf>
    <xf numFmtId="0" fontId="1" fillId="0" borderId="0" xfId="30" applyNumberFormat="1" applyFont="1" applyFill="1" applyAlignment="1">
      <alignment horizontal="center"/>
    </xf>
    <xf numFmtId="0" fontId="23" fillId="26" borderId="10" xfId="30" applyNumberFormat="1" applyFont="1" applyFill="1" applyBorder="1" applyAlignment="1">
      <alignment horizontal="center"/>
    </xf>
    <xf numFmtId="0" fontId="23" fillId="0" borderId="10" xfId="30" applyNumberFormat="1" applyFont="1" applyFill="1" applyBorder="1" applyAlignment="1">
      <alignment horizontal="center"/>
    </xf>
    <xf numFmtId="0" fontId="22" fillId="26" borderId="10" xfId="30" applyNumberFormat="1" applyFont="1" applyFill="1" applyBorder="1" applyAlignment="1">
      <alignment horizontal="center"/>
    </xf>
    <xf numFmtId="0" fontId="22" fillId="0" borderId="0" xfId="30" applyNumberFormat="1" applyFont="1" applyFill="1" applyAlignment="1">
      <alignment horizontal="center"/>
    </xf>
    <xf numFmtId="0" fontId="23" fillId="26" borderId="10" xfId="30" applyNumberFormat="1" applyFont="1" applyFill="1" applyBorder="1" applyAlignment="1">
      <alignment horizontal="centerContinuous"/>
    </xf>
    <xf numFmtId="1" fontId="23" fillId="0" borderId="0" xfId="30" applyNumberFormat="1" applyFont="1" applyFill="1" applyAlignment="1"/>
    <xf numFmtId="1" fontId="1" fillId="0" borderId="0" xfId="30" applyNumberFormat="1" applyFont="1" applyFill="1" applyAlignment="1"/>
    <xf numFmtId="164" fontId="23" fillId="0" borderId="0" xfId="30" applyNumberFormat="1" applyFont="1" applyFill="1" applyAlignment="1"/>
    <xf numFmtId="164" fontId="1" fillId="0" borderId="0" xfId="30" applyNumberFormat="1" applyFont="1" applyFill="1" applyAlignment="1"/>
    <xf numFmtId="0" fontId="1" fillId="0" borderId="0" xfId="30" applyNumberFormat="1" applyFont="1" applyFill="1" applyAlignment="1"/>
    <xf numFmtId="0" fontId="23" fillId="0" borderId="0" xfId="30" applyNumberFormat="1" applyFont="1" applyFill="1" applyAlignment="1"/>
    <xf numFmtId="0" fontId="24" fillId="0" borderId="0" xfId="30" applyNumberFormat="1" applyFont="1" applyFill="1" applyAlignment="1"/>
    <xf numFmtId="0" fontId="1" fillId="26" borderId="10" xfId="30" applyNumberFormat="1" applyFont="1" applyFill="1" applyBorder="1" applyAlignment="1">
      <alignment horizontal="center"/>
    </xf>
    <xf numFmtId="0" fontId="1" fillId="0" borderId="10" xfId="30" applyNumberFormat="1" applyFont="1" applyFill="1" applyBorder="1" applyAlignment="1">
      <alignment horizontal="right"/>
    </xf>
    <xf numFmtId="164" fontId="1" fillId="0" borderId="10" xfId="30" applyNumberFormat="1" applyFont="1" applyFill="1" applyBorder="1" applyAlignment="1">
      <alignment horizontal="right"/>
    </xf>
    <xf numFmtId="164" fontId="1" fillId="0" borderId="0" xfId="30" applyNumberFormat="1" applyFont="1" applyFill="1" applyAlignment="1">
      <alignment horizontal="right"/>
    </xf>
    <xf numFmtId="0" fontId="20" fillId="26" borderId="10" xfId="30" applyNumberFormat="1" applyFont="1" applyFill="1" applyBorder="1" applyAlignment="1">
      <alignment horizontal="center"/>
    </xf>
    <xf numFmtId="0" fontId="20" fillId="0" borderId="0" xfId="30" applyNumberFormat="1" applyFont="1" applyFill="1" applyAlignment="1">
      <alignment horizontal="center"/>
    </xf>
    <xf numFmtId="0" fontId="1" fillId="0" borderId="0" xfId="30" applyNumberFormat="1" applyFont="1" applyFill="1" applyAlignment="1">
      <alignment horizontal="left"/>
    </xf>
    <xf numFmtId="164" fontId="0" fillId="0" borderId="0" xfId="0" applyNumberFormat="1" applyFont="1"/>
    <xf numFmtId="164" fontId="1" fillId="0" borderId="10" xfId="30" applyNumberFormat="1" applyFont="1" applyFill="1" applyBorder="1" applyAlignment="1">
      <alignment horizontal="right"/>
    </xf>
    <xf numFmtId="0" fontId="1" fillId="0" borderId="10" xfId="30" applyNumberFormat="1" applyFont="1" applyFill="1" applyBorder="1" applyAlignment="1">
      <alignment horizontal="right"/>
    </xf>
    <xf numFmtId="0" fontId="1" fillId="0" borderId="0" xfId="30" applyNumberFormat="1" applyFont="1" applyFill="1" applyAlignment="1">
      <alignment horizontal="right"/>
    </xf>
    <xf numFmtId="0" fontId="1" fillId="0" borderId="0" xfId="30" applyNumberFormat="1" applyFont="1" applyFill="1" applyAlignment="1"/>
    <xf numFmtId="0" fontId="1" fillId="0" borderId="0" xfId="30" applyNumberFormat="1" applyFont="1" applyFill="1" applyAlignment="1">
      <alignment horizontal="center"/>
    </xf>
    <xf numFmtId="0" fontId="23" fillId="26" borderId="10" xfId="30" applyNumberFormat="1" applyFont="1" applyFill="1" applyBorder="1" applyAlignment="1">
      <alignment horizontal="center" vertical="center"/>
    </xf>
    <xf numFmtId="0" fontId="1" fillId="0" borderId="0" xfId="30" applyNumberFormat="1" applyFont="1" applyFill="1" applyBorder="1" applyAlignment="1">
      <alignment horizontal="center"/>
    </xf>
    <xf numFmtId="0" fontId="1" fillId="0" borderId="0" xfId="30" applyNumberFormat="1" applyFont="1" applyFill="1" applyBorder="1" applyAlignment="1">
      <alignment horizontal="center"/>
    </xf>
    <xf numFmtId="164" fontId="1" fillId="0" borderId="11" xfId="30" applyNumberFormat="1" applyFont="1" applyFill="1" applyBorder="1" applyAlignment="1">
      <alignment horizontal="right"/>
    </xf>
    <xf numFmtId="164" fontId="1" fillId="0" borderId="12" xfId="30" applyNumberFormat="1" applyFont="1" applyFill="1" applyBorder="1" applyAlignment="1">
      <alignment horizontal="right"/>
    </xf>
    <xf numFmtId="164" fontId="1" fillId="0" borderId="12" xfId="30" applyNumberFormat="1" applyFont="1" applyFill="1" applyBorder="1" applyAlignment="1">
      <alignment horizontal="right"/>
    </xf>
    <xf numFmtId="164" fontId="1" fillId="0" borderId="13" xfId="30" applyNumberFormat="1" applyFont="1" applyFill="1" applyBorder="1" applyAlignment="1">
      <alignment horizontal="right"/>
    </xf>
    <xf numFmtId="164" fontId="1" fillId="0" borderId="14" xfId="30" applyNumberFormat="1" applyFont="1" applyFill="1" applyBorder="1" applyAlignment="1">
      <alignment horizontal="right"/>
    </xf>
    <xf numFmtId="2" fontId="1" fillId="0" borderId="10" xfId="30" applyNumberFormat="1" applyFont="1" applyFill="1" applyBorder="1" applyAlignment="1">
      <alignment horizontal="right"/>
    </xf>
    <xf numFmtId="2" fontId="1" fillId="0" borderId="10" xfId="30" applyNumberFormat="1" applyFont="1" applyFill="1" applyBorder="1" applyAlignment="1">
      <alignment horizontal="right"/>
    </xf>
    <xf numFmtId="0" fontId="1" fillId="0" borderId="0" xfId="30" applyNumberFormat="1" applyFont="1" applyFill="1" applyAlignment="1">
      <alignment horizontal="left"/>
    </xf>
    <xf numFmtId="164" fontId="1" fillId="11" borderId="11" xfId="30" applyNumberFormat="1" applyFont="1" applyFill="1" applyBorder="1" applyAlignment="1">
      <alignment horizontal="right"/>
    </xf>
    <xf numFmtId="0" fontId="0" fillId="11" borderId="0" xfId="0" applyNumberFormat="1" applyFont="1" applyFill="1"/>
    <xf numFmtId="0" fontId="25" fillId="26" borderId="10" xfId="30" applyNumberFormat="1" applyFont="1" applyFill="1" applyBorder="1" applyAlignment="1">
      <alignment horizontal="center" vertical="center"/>
    </xf>
    <xf numFmtId="1" fontId="23" fillId="0" borderId="0" xfId="30" applyNumberFormat="1" applyFont="1" applyFill="1" applyBorder="1" applyAlignment="1"/>
    <xf numFmtId="164" fontId="23" fillId="0" borderId="0" xfId="30" applyNumberFormat="1" applyFont="1" applyFill="1" applyBorder="1" applyAlignment="1"/>
    <xf numFmtId="0" fontId="23" fillId="0" borderId="0" xfId="30" applyNumberFormat="1" applyFont="1" applyFill="1" applyBorder="1" applyAlignment="1"/>
    <xf numFmtId="0" fontId="24" fillId="0" borderId="0" xfId="30" applyNumberFormat="1" applyFont="1" applyFill="1" applyBorder="1" applyAlignment="1"/>
    <xf numFmtId="0" fontId="1" fillId="0" borderId="0" xfId="30" applyNumberFormat="1" applyFont="1" applyFill="1" applyBorder="1" applyAlignment="1"/>
    <xf numFmtId="1" fontId="23" fillId="0" borderId="15" xfId="30" applyNumberFormat="1" applyFont="1" applyFill="1" applyBorder="1" applyAlignment="1"/>
    <xf numFmtId="164" fontId="23" fillId="0" borderId="15" xfId="30" applyNumberFormat="1" applyFont="1" applyFill="1" applyBorder="1" applyAlignment="1"/>
    <xf numFmtId="0" fontId="23" fillId="0" borderId="15" xfId="30" applyNumberFormat="1" applyFont="1" applyFill="1" applyBorder="1" applyAlignment="1"/>
    <xf numFmtId="0" fontId="24" fillId="0" borderId="15" xfId="30" applyNumberFormat="1" applyFont="1" applyFill="1" applyBorder="1" applyAlignment="1"/>
    <xf numFmtId="0" fontId="1" fillId="0" borderId="0" xfId="30" applyNumberFormat="1" applyFont="1" applyFill="1" applyBorder="1" applyAlignment="1">
      <alignment horizontal="left"/>
    </xf>
    <xf numFmtId="1" fontId="26" fillId="0" borderId="0" xfId="30" applyNumberFormat="1" applyFont="1" applyFill="1" applyAlignment="1"/>
    <xf numFmtId="164" fontId="26" fillId="0" borderId="10" xfId="30" applyNumberFormat="1" applyFont="1" applyFill="1" applyBorder="1" applyAlignment="1"/>
    <xf numFmtId="164" fontId="26" fillId="0" borderId="16" xfId="30" applyNumberFormat="1" applyFont="1" applyFill="1" applyBorder="1" applyAlignment="1"/>
    <xf numFmtId="164" fontId="26" fillId="26" borderId="10" xfId="30" applyNumberFormat="1" applyFont="1" applyFill="1" applyBorder="1" applyAlignment="1"/>
    <xf numFmtId="164" fontId="26" fillId="26" borderId="11" xfId="30" applyNumberFormat="1" applyFont="1" applyFill="1" applyBorder="1" applyAlignment="1"/>
    <xf numFmtId="164" fontId="26" fillId="0" borderId="11" xfId="30" applyNumberFormat="1" applyFont="1" applyFill="1" applyBorder="1" applyAlignment="1"/>
    <xf numFmtId="164" fontId="26" fillId="0" borderId="17" xfId="30" applyNumberFormat="1" applyFont="1" applyFill="1" applyBorder="1" applyAlignment="1"/>
    <xf numFmtId="164" fontId="26" fillId="27" borderId="10" xfId="30" applyNumberFormat="1" applyFont="1" applyFill="1" applyBorder="1" applyAlignment="1"/>
    <xf numFmtId="164" fontId="26" fillId="27" borderId="11" xfId="30" applyNumberFormat="1" applyFont="1" applyFill="1" applyBorder="1" applyAlignment="1"/>
    <xf numFmtId="164" fontId="26" fillId="28" borderId="11" xfId="30" applyNumberFormat="1" applyFont="1" applyFill="1" applyBorder="1" applyAlignment="1"/>
    <xf numFmtId="164" fontId="26" fillId="4" borderId="11" xfId="30" applyNumberFormat="1" applyFont="1" applyFill="1" applyBorder="1" applyAlignment="1"/>
    <xf numFmtId="164" fontId="26" fillId="4" borderId="10" xfId="30" applyNumberFormat="1" applyFont="1" applyFill="1" applyBorder="1" applyAlignment="1"/>
    <xf numFmtId="0" fontId="26" fillId="0" borderId="0" xfId="30" applyNumberFormat="1" applyFont="1" applyFill="1" applyAlignment="1"/>
    <xf numFmtId="0" fontId="26" fillId="0" borderId="0" xfId="30" applyNumberFormat="1" applyFont="1" applyFill="1" applyAlignment="1">
      <alignment horizontal="center"/>
    </xf>
    <xf numFmtId="164" fontId="26" fillId="0" borderId="14" xfId="30" applyNumberFormat="1" applyFont="1" applyFill="1" applyBorder="1" applyAlignment="1"/>
    <xf numFmtId="164" fontId="26" fillId="0" borderId="14" xfId="30" applyNumberFormat="1" applyFont="1" applyFill="1" applyBorder="1" applyAlignment="1"/>
    <xf numFmtId="164" fontId="27" fillId="0" borderId="18" xfId="30" applyNumberFormat="1" applyFont="1" applyFill="1" applyBorder="1" applyAlignment="1"/>
    <xf numFmtId="0" fontId="27" fillId="0" borderId="18" xfId="30" applyNumberFormat="1" applyFont="1" applyFill="1" applyBorder="1" applyAlignment="1"/>
    <xf numFmtId="164" fontId="27" fillId="0" borderId="19" xfId="30" applyNumberFormat="1" applyFont="1" applyFill="1" applyBorder="1" applyAlignment="1"/>
    <xf numFmtId="164" fontId="26" fillId="0" borderId="19" xfId="30" applyNumberFormat="1" applyFont="1" applyFill="1" applyBorder="1" applyAlignment="1"/>
    <xf numFmtId="0" fontId="26" fillId="0" borderId="19" xfId="30" applyNumberFormat="1" applyFont="1" applyFill="1" applyBorder="1" applyAlignment="1"/>
    <xf numFmtId="164" fontId="26" fillId="0" borderId="13" xfId="30" applyNumberFormat="1" applyFont="1" applyFill="1" applyBorder="1" applyAlignment="1"/>
    <xf numFmtId="164" fontId="26" fillId="0" borderId="20" xfId="30" applyNumberFormat="1" applyFont="1" applyFill="1" applyBorder="1" applyAlignment="1"/>
    <xf numFmtId="0" fontId="26" fillId="29" borderId="20" xfId="30" applyNumberFormat="1" applyFont="1" applyFill="1" applyBorder="1" applyAlignment="1"/>
    <xf numFmtId="1" fontId="26" fillId="29" borderId="20" xfId="30" applyNumberFormat="1" applyFont="1" applyFill="1" applyBorder="1" applyAlignment="1"/>
    <xf numFmtId="1" fontId="26" fillId="11" borderId="21" xfId="30" applyNumberFormat="1" applyFont="1" applyFill="1" applyBorder="1" applyAlignment="1">
      <alignment horizontal="right"/>
    </xf>
    <xf numFmtId="1" fontId="26" fillId="11" borderId="22" xfId="30" applyNumberFormat="1" applyFont="1" applyFill="1" applyBorder="1" applyAlignment="1"/>
    <xf numFmtId="0" fontId="26" fillId="29" borderId="10" xfId="30" applyNumberFormat="1" applyFont="1" applyFill="1" applyBorder="1" applyAlignment="1"/>
    <xf numFmtId="0" fontId="26" fillId="29" borderId="11" xfId="30" applyNumberFormat="1" applyFont="1" applyFill="1" applyBorder="1" applyAlignment="1"/>
    <xf numFmtId="164" fontId="26" fillId="25" borderId="13" xfId="30" applyNumberFormat="1" applyFont="1" applyFill="1" applyBorder="1" applyAlignment="1"/>
    <xf numFmtId="164" fontId="26" fillId="7" borderId="10" xfId="30" applyNumberFormat="1" applyFont="1" applyFill="1" applyBorder="1" applyAlignment="1"/>
    <xf numFmtId="164" fontId="26" fillId="3" borderId="10" xfId="30" applyNumberFormat="1" applyFont="1" applyFill="1" applyBorder="1" applyAlignment="1"/>
    <xf numFmtId="0" fontId="26" fillId="31" borderId="10" xfId="30" applyNumberFormat="1" applyFont="1" applyFill="1" applyBorder="1" applyAlignment="1"/>
    <xf numFmtId="0" fontId="26" fillId="32" borderId="10" xfId="30" applyNumberFormat="1" applyFont="1" applyFill="1" applyBorder="1" applyAlignment="1"/>
    <xf numFmtId="164" fontId="1" fillId="0" borderId="0" xfId="30" applyNumberFormat="1" applyFont="1" applyFill="1" applyAlignment="1">
      <alignment horizontal="right"/>
    </xf>
    <xf numFmtId="164" fontId="1" fillId="0" borderId="11" xfId="30" applyNumberFormat="1" applyFont="1" applyFill="1" applyBorder="1" applyAlignment="1">
      <alignment horizontal="right"/>
    </xf>
    <xf numFmtId="164" fontId="1" fillId="0" borderId="14" xfId="30" applyNumberFormat="1" applyFont="1" applyFill="1" applyBorder="1" applyAlignment="1">
      <alignment horizontal="right"/>
    </xf>
    <xf numFmtId="164" fontId="1" fillId="0" borderId="13" xfId="30" applyNumberFormat="1" applyFont="1" applyFill="1" applyBorder="1" applyAlignment="1">
      <alignment horizontal="right"/>
    </xf>
    <xf numFmtId="17" fontId="26" fillId="33" borderId="0" xfId="30" applyNumberFormat="1" applyFont="1" applyFill="1" applyAlignment="1"/>
    <xf numFmtId="164" fontId="26" fillId="4" borderId="23" xfId="30" applyNumberFormat="1" applyFont="1" applyFill="1" applyBorder="1" applyAlignment="1">
      <alignment horizontal="left"/>
    </xf>
    <xf numFmtId="0" fontId="26" fillId="4" borderId="0" xfId="30" applyNumberFormat="1" applyFont="1" applyFill="1" applyAlignment="1"/>
    <xf numFmtId="164" fontId="1" fillId="0" borderId="24" xfId="30" applyNumberFormat="1" applyFont="1" applyFill="1" applyBorder="1" applyAlignment="1">
      <alignment horizontal="right"/>
    </xf>
    <xf numFmtId="164" fontId="1" fillId="0" borderId="25" xfId="30" applyNumberFormat="1" applyFont="1" applyFill="1" applyBorder="1" applyAlignment="1">
      <alignment horizontal="right"/>
    </xf>
    <xf numFmtId="164" fontId="1" fillId="0" borderId="23" xfId="30" applyNumberFormat="1" applyFont="1" applyFill="1" applyBorder="1" applyAlignment="1">
      <alignment horizontal="right"/>
    </xf>
    <xf numFmtId="164" fontId="1" fillId="0" borderId="26" xfId="30" applyNumberFormat="1" applyFont="1" applyFill="1" applyBorder="1" applyAlignment="1">
      <alignment horizontal="right"/>
    </xf>
    <xf numFmtId="164" fontId="1" fillId="0" borderId="27" xfId="30" applyNumberFormat="1" applyFont="1" applyFill="1" applyBorder="1" applyAlignment="1">
      <alignment horizontal="right"/>
    </xf>
    <xf numFmtId="164" fontId="1" fillId="0" borderId="28" xfId="30" applyNumberFormat="1" applyFont="1" applyFill="1" applyBorder="1" applyAlignment="1">
      <alignment horizontal="right"/>
    </xf>
    <xf numFmtId="164" fontId="1" fillId="0" borderId="29" xfId="30" applyNumberFormat="1" applyFont="1" applyFill="1" applyBorder="1" applyAlignment="1">
      <alignment horizontal="right"/>
    </xf>
    <xf numFmtId="164" fontId="1" fillId="0" borderId="30" xfId="30" applyNumberFormat="1" applyFont="1" applyFill="1" applyBorder="1" applyAlignment="1">
      <alignment horizontal="right"/>
    </xf>
    <xf numFmtId="164" fontId="1" fillId="0" borderId="31" xfId="30" applyNumberFormat="1" applyFont="1" applyFill="1" applyBorder="1" applyAlignment="1">
      <alignment horizontal="right"/>
    </xf>
    <xf numFmtId="164" fontId="26" fillId="3" borderId="11" xfId="30" applyNumberFormat="1" applyFont="1" applyFill="1" applyBorder="1" applyAlignment="1"/>
    <xf numFmtId="1" fontId="26" fillId="29" borderId="32" xfId="30" applyNumberFormat="1" applyFont="1" applyFill="1" applyBorder="1" applyAlignment="1"/>
    <xf numFmtId="164" fontId="26" fillId="0" borderId="11" xfId="30" applyNumberFormat="1" applyFont="1" applyFill="1" applyBorder="1" applyAlignment="1">
      <alignment horizontal="center"/>
    </xf>
    <xf numFmtId="164" fontId="1" fillId="0" borderId="33" xfId="30" applyNumberFormat="1" applyFont="1" applyFill="1" applyBorder="1" applyAlignment="1">
      <alignment horizontal="right"/>
    </xf>
    <xf numFmtId="164" fontId="1" fillId="0" borderId="34" xfId="30" applyNumberFormat="1" applyFont="1" applyFill="1" applyBorder="1" applyAlignment="1">
      <alignment horizontal="right"/>
    </xf>
    <xf numFmtId="164" fontId="1" fillId="0" borderId="35" xfId="30" applyNumberFormat="1" applyFont="1" applyFill="1" applyBorder="1" applyAlignment="1">
      <alignment horizontal="right"/>
    </xf>
    <xf numFmtId="164" fontId="26" fillId="0" borderId="18" xfId="30" applyNumberFormat="1" applyFont="1" applyFill="1" applyBorder="1" applyAlignment="1"/>
    <xf numFmtId="164" fontId="26" fillId="0" borderId="14" xfId="30" applyNumberFormat="1" applyFont="1" applyFill="1" applyBorder="1" applyAlignment="1"/>
    <xf numFmtId="164" fontId="26" fillId="0" borderId="18" xfId="30" applyNumberFormat="1" applyFont="1" applyFill="1" applyBorder="1" applyAlignment="1">
      <alignment horizontal="right"/>
    </xf>
    <xf numFmtId="0" fontId="1" fillId="0" borderId="10" xfId="30" applyNumberFormat="1" applyFont="1" applyFill="1" applyBorder="1" applyAlignment="1">
      <alignment horizontal="right"/>
    </xf>
    <xf numFmtId="164" fontId="1" fillId="34" borderId="10" xfId="30" applyNumberFormat="1" applyFont="1" applyFill="1" applyBorder="1" applyAlignment="1">
      <alignment horizontal="right"/>
    </xf>
    <xf numFmtId="1" fontId="26" fillId="11" borderId="22" xfId="30" applyNumberFormat="1" applyFont="1" applyFill="1" applyBorder="1" applyAlignment="1">
      <alignment horizontal="right"/>
    </xf>
    <xf numFmtId="164" fontId="26" fillId="35" borderId="14" xfId="30" applyNumberFormat="1" applyFont="1" applyFill="1" applyBorder="1" applyAlignment="1"/>
    <xf numFmtId="164" fontId="1" fillId="36" borderId="10" xfId="30" applyNumberFormat="1" applyFont="1" applyFill="1" applyBorder="1" applyAlignment="1">
      <alignment horizontal="right"/>
    </xf>
    <xf numFmtId="0" fontId="28" fillId="34" borderId="0" xfId="30" applyNumberFormat="1" applyFont="1" applyFill="1" applyAlignment="1">
      <alignment horizontal="left"/>
    </xf>
    <xf numFmtId="0" fontId="28" fillId="36" borderId="0" xfId="30" applyNumberFormat="1" applyFont="1" applyFill="1" applyAlignment="1">
      <alignment horizontal="left"/>
    </xf>
    <xf numFmtId="164" fontId="29" fillId="0" borderId="11" xfId="30" applyNumberFormat="1" applyFont="1" applyFill="1" applyBorder="1" applyAlignment="1"/>
    <xf numFmtId="164" fontId="29" fillId="28" borderId="11" xfId="30" applyNumberFormat="1" applyFont="1" applyFill="1" applyBorder="1" applyAlignment="1"/>
    <xf numFmtId="164" fontId="29" fillId="27" borderId="11" xfId="30" applyNumberFormat="1" applyFont="1" applyFill="1" applyBorder="1" applyAlignment="1"/>
    <xf numFmtId="164" fontId="29" fillId="0" borderId="11" xfId="30" applyNumberFormat="1" applyFont="1" applyFill="1" applyBorder="1" applyAlignment="1">
      <alignment horizontal="right"/>
    </xf>
    <xf numFmtId="164" fontId="29" fillId="4" borderId="11" xfId="30" applyNumberFormat="1" applyFont="1" applyFill="1" applyBorder="1" applyAlignment="1">
      <alignment horizontal="right"/>
    </xf>
    <xf numFmtId="0" fontId="29" fillId="0" borderId="0" xfId="30" applyNumberFormat="1" applyFont="1" applyFill="1" applyAlignment="1"/>
    <xf numFmtId="164" fontId="29" fillId="0" borderId="17" xfId="30" applyNumberFormat="1" applyFont="1" applyFill="1" applyBorder="1" applyAlignment="1"/>
    <xf numFmtId="164" fontId="26" fillId="37" borderId="23" xfId="30" applyNumberFormat="1" applyFont="1" applyFill="1" applyBorder="1" applyAlignment="1"/>
    <xf numFmtId="1" fontId="29" fillId="11" borderId="22" xfId="30" quotePrefix="1" applyNumberFormat="1" applyFont="1" applyFill="1" applyBorder="1" applyAlignment="1">
      <alignment horizontal="right"/>
    </xf>
    <xf numFmtId="1" fontId="26" fillId="29" borderId="36" xfId="30" applyNumberFormat="1" applyFont="1" applyFill="1" applyBorder="1" applyAlignment="1"/>
    <xf numFmtId="164" fontId="29" fillId="0" borderId="11" xfId="30" applyNumberFormat="1" applyFont="1" applyFill="1" applyBorder="1" applyAlignment="1">
      <alignment horizontal="center"/>
    </xf>
    <xf numFmtId="0" fontId="30" fillId="0" borderId="18" xfId="30" applyNumberFormat="1" applyFont="1" applyFill="1" applyBorder="1" applyAlignment="1"/>
    <xf numFmtId="164" fontId="31" fillId="0" borderId="18" xfId="30" applyNumberFormat="1" applyFont="1" applyFill="1" applyBorder="1" applyAlignment="1"/>
    <xf numFmtId="164" fontId="31" fillId="0" borderId="18" xfId="30" applyNumberFormat="1" applyFont="1" applyFill="1" applyBorder="1" applyAlignment="1">
      <alignment horizontal="right"/>
    </xf>
    <xf numFmtId="164" fontId="29" fillId="0" borderId="17" xfId="30" quotePrefix="1" applyNumberFormat="1" applyFont="1" applyFill="1" applyBorder="1" applyAlignment="1"/>
    <xf numFmtId="164" fontId="26" fillId="39" borderId="10" xfId="30" applyNumberFormat="1" applyFont="1" applyFill="1" applyBorder="1" applyAlignment="1"/>
    <xf numFmtId="164" fontId="26" fillId="41" borderId="20" xfId="30" applyNumberFormat="1" applyFont="1" applyFill="1" applyBorder="1" applyAlignment="1"/>
    <xf numFmtId="164" fontId="26" fillId="41" borderId="10" xfId="30" applyNumberFormat="1" applyFont="1" applyFill="1" applyBorder="1" applyAlignment="1"/>
    <xf numFmtId="164" fontId="26" fillId="40" borderId="10" xfId="30" applyNumberFormat="1" applyFont="1" applyFill="1" applyBorder="1" applyAlignment="1"/>
    <xf numFmtId="164" fontId="26" fillId="39" borderId="17" xfId="30" applyNumberFormat="1" applyFont="1" applyFill="1" applyBorder="1" applyAlignment="1"/>
    <xf numFmtId="164" fontId="26" fillId="41" borderId="13" xfId="30" applyNumberFormat="1" applyFont="1" applyFill="1" applyBorder="1" applyAlignment="1"/>
    <xf numFmtId="164" fontId="29" fillId="41" borderId="11" xfId="30" applyNumberFormat="1" applyFont="1" applyFill="1" applyBorder="1" applyAlignment="1">
      <alignment horizontal="right"/>
    </xf>
    <xf numFmtId="164" fontId="31" fillId="0" borderId="10" xfId="30" applyNumberFormat="1" applyFont="1" applyFill="1" applyBorder="1" applyAlignment="1"/>
    <xf numFmtId="164" fontId="26" fillId="42" borderId="10" xfId="30" applyNumberFormat="1" applyFont="1" applyFill="1" applyBorder="1" applyAlignment="1"/>
    <xf numFmtId="164" fontId="26" fillId="40" borderId="13" xfId="30" applyNumberFormat="1" applyFont="1" applyFill="1" applyBorder="1" applyAlignment="1"/>
    <xf numFmtId="164" fontId="26" fillId="43" borderId="13" xfId="30" applyNumberFormat="1" applyFont="1" applyFill="1" applyBorder="1" applyAlignment="1"/>
    <xf numFmtId="164" fontId="26" fillId="44" borderId="10" xfId="30" applyNumberFormat="1" applyFont="1" applyFill="1" applyBorder="1" applyAlignment="1"/>
    <xf numFmtId="164" fontId="26" fillId="40" borderId="11" xfId="30" applyNumberFormat="1" applyFont="1" applyFill="1" applyBorder="1" applyAlignment="1"/>
    <xf numFmtId="0" fontId="26" fillId="45" borderId="0" xfId="30" applyNumberFormat="1" applyFont="1" applyFill="1" applyAlignment="1"/>
    <xf numFmtId="164" fontId="26" fillId="38" borderId="13" xfId="30" applyNumberFormat="1" applyFont="1" applyFill="1" applyBorder="1" applyAlignment="1"/>
    <xf numFmtId="0" fontId="26" fillId="41" borderId="0" xfId="30" applyNumberFormat="1" applyFont="1" applyFill="1" applyAlignment="1"/>
    <xf numFmtId="0" fontId="26" fillId="40" borderId="0" xfId="30" applyNumberFormat="1" applyFont="1" applyFill="1" applyAlignment="1"/>
    <xf numFmtId="0" fontId="26" fillId="38" borderId="0" xfId="30" applyNumberFormat="1" applyFont="1" applyFill="1" applyAlignment="1"/>
    <xf numFmtId="0" fontId="26" fillId="43" borderId="0" xfId="30" applyNumberFormat="1" applyFont="1" applyFill="1" applyAlignment="1"/>
    <xf numFmtId="164" fontId="26" fillId="42" borderId="17" xfId="30" applyNumberFormat="1" applyFont="1" applyFill="1" applyBorder="1" applyAlignment="1"/>
    <xf numFmtId="164" fontId="26" fillId="37" borderId="14" xfId="30" applyNumberFormat="1" applyFont="1" applyFill="1" applyBorder="1" applyAlignment="1"/>
    <xf numFmtId="164" fontId="23" fillId="37" borderId="14" xfId="30" applyNumberFormat="1" applyFont="1" applyFill="1" applyBorder="1" applyAlignment="1"/>
    <xf numFmtId="164" fontId="26" fillId="38" borderId="14" xfId="30" applyNumberFormat="1" applyFont="1" applyFill="1" applyBorder="1" applyAlignment="1"/>
    <xf numFmtId="164" fontId="26" fillId="46" borderId="10" xfId="30" applyNumberFormat="1" applyFont="1" applyFill="1" applyBorder="1" applyAlignment="1"/>
    <xf numFmtId="0" fontId="26" fillId="46" borderId="0" xfId="30" applyNumberFormat="1" applyFont="1" applyFill="1" applyAlignment="1"/>
    <xf numFmtId="164" fontId="26" fillId="47" borderId="10" xfId="30" applyNumberFormat="1" applyFont="1" applyFill="1" applyBorder="1" applyAlignment="1"/>
    <xf numFmtId="0" fontId="29" fillId="47" borderId="0" xfId="30" applyNumberFormat="1" applyFont="1" applyFill="1" applyAlignment="1"/>
    <xf numFmtId="0" fontId="29" fillId="4" borderId="0" xfId="30" applyNumberFormat="1" applyFont="1" applyFill="1" applyAlignment="1"/>
    <xf numFmtId="0" fontId="0" fillId="0" borderId="0" xfId="0" applyNumberFormat="1" applyFont="1" applyAlignment="1">
      <alignment horizontal="right"/>
    </xf>
    <xf numFmtId="164" fontId="1" fillId="48" borderId="10" xfId="30" applyNumberFormat="1" applyFont="1" applyFill="1" applyBorder="1" applyAlignment="1">
      <alignment horizontal="right"/>
    </xf>
    <xf numFmtId="164" fontId="0" fillId="48" borderId="14" xfId="0" applyNumberFormat="1" applyFont="1" applyFill="1" applyBorder="1"/>
    <xf numFmtId="164" fontId="1" fillId="0" borderId="37" xfId="30" applyNumberFormat="1" applyFont="1" applyFill="1" applyBorder="1" applyAlignment="1">
      <alignment horizontal="right"/>
    </xf>
    <xf numFmtId="164" fontId="1" fillId="48" borderId="37" xfId="3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49" borderId="14" xfId="0" applyNumberFormat="1" applyFont="1" applyFill="1" applyBorder="1"/>
    <xf numFmtId="164" fontId="1" fillId="0" borderId="38" xfId="30" applyNumberFormat="1" applyFont="1" applyFill="1" applyBorder="1" applyAlignment="1">
      <alignment horizontal="right"/>
    </xf>
    <xf numFmtId="0" fontId="35" fillId="0" borderId="0" xfId="0" applyNumberFormat="1" applyFont="1"/>
    <xf numFmtId="164" fontId="32" fillId="0" borderId="11" xfId="30" applyNumberFormat="1" applyFont="1" applyFill="1" applyBorder="1" applyAlignment="1">
      <alignment horizontal="right"/>
    </xf>
    <xf numFmtId="164" fontId="36" fillId="0" borderId="10" xfId="30" applyNumberFormat="1" applyFont="1" applyFill="1" applyBorder="1" applyAlignment="1">
      <alignment horizontal="right"/>
    </xf>
    <xf numFmtId="0" fontId="0" fillId="0" borderId="14" xfId="0" applyNumberFormat="1" applyFont="1" applyBorder="1"/>
    <xf numFmtId="164" fontId="0" fillId="0" borderId="14" xfId="0" applyNumberFormat="1" applyFont="1" applyBorder="1" applyAlignment="1">
      <alignment horizontal="right"/>
    </xf>
    <xf numFmtId="0" fontId="36" fillId="0" borderId="0" xfId="30" applyNumberFormat="1" applyFont="1" applyFill="1" applyAlignment="1">
      <alignment horizontal="left"/>
    </xf>
    <xf numFmtId="0" fontId="37" fillId="0" borderId="14" xfId="30" applyNumberFormat="1" applyFont="1" applyFill="1" applyBorder="1" applyAlignment="1">
      <alignment horizontal="left"/>
    </xf>
    <xf numFmtId="164" fontId="0" fillId="0" borderId="24" xfId="0" applyNumberFormat="1" applyFont="1" applyBorder="1" applyAlignment="1">
      <alignment horizontal="right"/>
    </xf>
    <xf numFmtId="0" fontId="0" fillId="0" borderId="35" xfId="0" applyNumberFormat="1" applyFont="1" applyBorder="1"/>
    <xf numFmtId="164" fontId="0" fillId="0" borderId="30" xfId="0" applyNumberFormat="1" applyFont="1" applyBorder="1" applyAlignment="1">
      <alignment horizontal="right"/>
    </xf>
    <xf numFmtId="0" fontId="0" fillId="0" borderId="38" xfId="0" applyNumberFormat="1" applyFont="1" applyBorder="1"/>
    <xf numFmtId="164" fontId="32" fillId="0" borderId="10" xfId="30" applyNumberFormat="1" applyFont="1" applyFill="1" applyBorder="1" applyAlignment="1">
      <alignment horizontal="right"/>
    </xf>
    <xf numFmtId="0" fontId="38" fillId="0" borderId="0" xfId="30" applyNumberFormat="1" applyFont="1" applyFill="1" applyAlignment="1">
      <alignment horizontal="left"/>
    </xf>
    <xf numFmtId="164" fontId="39" fillId="0" borderId="0" xfId="0" applyNumberFormat="1" applyFont="1"/>
    <xf numFmtId="0" fontId="38" fillId="0" borderId="0" xfId="30" applyNumberFormat="1" applyFont="1" applyFill="1" applyAlignment="1">
      <alignment horizontal="center"/>
    </xf>
    <xf numFmtId="164" fontId="1" fillId="37" borderId="10" xfId="30" applyNumberFormat="1" applyFont="1" applyFill="1" applyBorder="1" applyAlignment="1">
      <alignment horizontal="right"/>
    </xf>
    <xf numFmtId="0" fontId="40" fillId="0" borderId="24" xfId="0" applyNumberFormat="1" applyFont="1" applyBorder="1"/>
    <xf numFmtId="164" fontId="29" fillId="7" borderId="10" xfId="30" applyNumberFormat="1" applyFont="1" applyFill="1" applyBorder="1" applyAlignment="1"/>
    <xf numFmtId="164" fontId="29" fillId="7" borderId="11" xfId="30" applyNumberFormat="1" applyFont="1" applyFill="1" applyBorder="1" applyAlignment="1"/>
    <xf numFmtId="164" fontId="29" fillId="3" borderId="10" xfId="30" applyNumberFormat="1" applyFont="1" applyFill="1" applyBorder="1" applyAlignment="1"/>
    <xf numFmtId="164" fontId="26" fillId="46" borderId="23" xfId="30" applyNumberFormat="1" applyFont="1" applyFill="1" applyBorder="1" applyAlignment="1"/>
    <xf numFmtId="164" fontId="29" fillId="50" borderId="11" xfId="30" applyNumberFormat="1" applyFont="1" applyFill="1" applyBorder="1" applyAlignment="1"/>
    <xf numFmtId="164" fontId="1" fillId="37" borderId="39" xfId="30" applyNumberFormat="1" applyFont="1" applyFill="1" applyBorder="1" applyAlignment="1">
      <alignment horizontal="right"/>
    </xf>
    <xf numFmtId="164" fontId="1" fillId="37" borderId="37" xfId="30" applyNumberFormat="1" applyFont="1" applyFill="1" applyBorder="1" applyAlignment="1">
      <alignment horizontal="right"/>
    </xf>
    <xf numFmtId="164" fontId="36" fillId="0" borderId="12" xfId="30" applyNumberFormat="1" applyFont="1" applyFill="1" applyBorder="1" applyAlignment="1">
      <alignment horizontal="right"/>
    </xf>
    <xf numFmtId="164" fontId="36" fillId="0" borderId="14" xfId="30" applyNumberFormat="1" applyFont="1" applyFill="1" applyBorder="1" applyAlignment="1">
      <alignment horizontal="right"/>
    </xf>
    <xf numFmtId="164" fontId="36" fillId="0" borderId="13" xfId="30" applyNumberFormat="1" applyFont="1" applyFill="1" applyBorder="1" applyAlignment="1">
      <alignment horizontal="right"/>
    </xf>
    <xf numFmtId="164" fontId="36" fillId="0" borderId="37" xfId="30" applyNumberFormat="1" applyFont="1" applyFill="1" applyBorder="1" applyAlignment="1">
      <alignment horizontal="right"/>
    </xf>
    <xf numFmtId="164" fontId="36" fillId="0" borderId="11" xfId="30" applyNumberFormat="1" applyFont="1" applyFill="1" applyBorder="1" applyAlignment="1">
      <alignment horizontal="right"/>
    </xf>
    <xf numFmtId="164" fontId="36" fillId="0" borderId="25" xfId="30" applyNumberFormat="1" applyFont="1" applyFill="1" applyBorder="1" applyAlignment="1">
      <alignment horizontal="right"/>
    </xf>
    <xf numFmtId="164" fontId="36" fillId="0" borderId="33" xfId="30" applyNumberFormat="1" applyFont="1" applyFill="1" applyBorder="1" applyAlignment="1">
      <alignment horizontal="right"/>
    </xf>
    <xf numFmtId="164" fontId="36" fillId="0" borderId="34" xfId="30" applyNumberFormat="1" applyFont="1" applyFill="1" applyBorder="1" applyAlignment="1">
      <alignment horizontal="right"/>
    </xf>
    <xf numFmtId="164" fontId="36" fillId="0" borderId="23" xfId="30" applyNumberFormat="1" applyFont="1" applyFill="1" applyBorder="1" applyAlignment="1">
      <alignment horizontal="right"/>
    </xf>
    <xf numFmtId="164" fontId="36" fillId="37" borderId="10" xfId="30" applyNumberFormat="1" applyFont="1" applyFill="1" applyBorder="1" applyAlignment="1">
      <alignment horizontal="right"/>
    </xf>
    <xf numFmtId="164" fontId="36" fillId="0" borderId="35" xfId="30" applyNumberFormat="1" applyFont="1" applyFill="1" applyBorder="1" applyAlignment="1">
      <alignment horizontal="right"/>
    </xf>
    <xf numFmtId="164" fontId="36" fillId="0" borderId="29" xfId="30" applyNumberFormat="1" applyFont="1" applyFill="1" applyBorder="1" applyAlignment="1">
      <alignment horizontal="right"/>
    </xf>
    <xf numFmtId="164" fontId="36" fillId="0" borderId="24" xfId="30" applyNumberFormat="1" applyFont="1" applyFill="1" applyBorder="1" applyAlignment="1">
      <alignment horizontal="right"/>
    </xf>
    <xf numFmtId="164" fontId="36" fillId="0" borderId="28" xfId="30" applyNumberFormat="1" applyFont="1" applyFill="1" applyBorder="1" applyAlignment="1">
      <alignment horizontal="right"/>
    </xf>
    <xf numFmtId="0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164" fontId="35" fillId="37" borderId="14" xfId="0" applyNumberFormat="1" applyFont="1" applyFill="1" applyBorder="1"/>
    <xf numFmtId="1" fontId="26" fillId="29" borderId="40" xfId="30" applyNumberFormat="1" applyFont="1" applyFill="1" applyBorder="1" applyAlignment="1"/>
    <xf numFmtId="164" fontId="26" fillId="25" borderId="23" xfId="30" applyNumberFormat="1" applyFont="1" applyFill="1" applyBorder="1" applyAlignment="1"/>
    <xf numFmtId="164" fontId="29" fillId="0" borderId="16" xfId="30" applyNumberFormat="1" applyFont="1" applyFill="1" applyBorder="1" applyAlignment="1"/>
    <xf numFmtId="164" fontId="41" fillId="48" borderId="10" xfId="30" applyNumberFormat="1" applyFont="1" applyFill="1" applyBorder="1" applyAlignment="1">
      <alignment horizontal="right"/>
    </xf>
    <xf numFmtId="164" fontId="29" fillId="37" borderId="11" xfId="30" applyNumberFormat="1" applyFont="1" applyFill="1" applyBorder="1" applyAlignment="1"/>
    <xf numFmtId="164" fontId="1" fillId="34" borderId="14" xfId="30" applyNumberFormat="1" applyFont="1" applyFill="1" applyBorder="1" applyAlignment="1">
      <alignment horizontal="right"/>
    </xf>
    <xf numFmtId="9" fontId="29" fillId="0" borderId="19" xfId="50" applyFont="1" applyFill="1" applyBorder="1" applyAlignment="1"/>
    <xf numFmtId="9" fontId="26" fillId="0" borderId="19" xfId="50" applyFont="1" applyFill="1" applyBorder="1" applyAlignment="1"/>
    <xf numFmtId="164" fontId="30" fillId="0" borderId="19" xfId="30" applyNumberFormat="1" applyFont="1" applyFill="1" applyBorder="1" applyAlignment="1"/>
    <xf numFmtId="0" fontId="43" fillId="30" borderId="10" xfId="30" applyNumberFormat="1" applyFont="1" applyFill="1" applyBorder="1" applyAlignment="1"/>
    <xf numFmtId="0" fontId="0" fillId="0" borderId="0" xfId="0" applyNumberFormat="1" applyFont="1" applyBorder="1"/>
    <xf numFmtId="164" fontId="0" fillId="0" borderId="0" xfId="0" applyNumberFormat="1" applyFont="1" applyBorder="1" applyAlignment="1">
      <alignment horizontal="right"/>
    </xf>
    <xf numFmtId="164" fontId="44" fillId="0" borderId="30" xfId="0" applyNumberFormat="1" applyFont="1" applyBorder="1" applyAlignment="1">
      <alignment horizontal="right"/>
    </xf>
    <xf numFmtId="164" fontId="44" fillId="0" borderId="24" xfId="0" applyNumberFormat="1" applyFont="1" applyBorder="1" applyAlignment="1">
      <alignment horizontal="right"/>
    </xf>
    <xf numFmtId="164" fontId="44" fillId="0" borderId="14" xfId="0" applyNumberFormat="1" applyFont="1" applyBorder="1" applyAlignment="1">
      <alignment horizontal="right"/>
    </xf>
    <xf numFmtId="0" fontId="37" fillId="0" borderId="0" xfId="30" applyNumberFormat="1" applyFont="1" applyFill="1" applyAlignment="1"/>
    <xf numFmtId="0" fontId="37" fillId="0" borderId="0" xfId="30" applyNumberFormat="1" applyFont="1" applyFill="1" applyAlignment="1">
      <alignment horizontal="right"/>
    </xf>
    <xf numFmtId="0" fontId="46" fillId="51" borderId="41" xfId="30" applyNumberFormat="1" applyFont="1" applyFill="1" applyBorder="1" applyAlignment="1"/>
    <xf numFmtId="0" fontId="46" fillId="51" borderId="19" xfId="30" applyNumberFormat="1" applyFont="1" applyFill="1" applyBorder="1" applyAlignment="1"/>
    <xf numFmtId="0" fontId="29" fillId="0" borderId="0" xfId="30" applyNumberFormat="1" applyFont="1" applyFill="1" applyAlignment="1">
      <alignment horizontal="right"/>
    </xf>
    <xf numFmtId="0" fontId="37" fillId="0" borderId="0" xfId="30" applyNumberFormat="1" applyFont="1" applyFill="1" applyAlignment="1">
      <alignment horizontal="center"/>
    </xf>
    <xf numFmtId="0" fontId="37" fillId="0" borderId="0" xfId="30" applyNumberFormat="1" applyFont="1" applyFill="1" applyBorder="1" applyAlignment="1">
      <alignment horizontal="center"/>
    </xf>
    <xf numFmtId="0" fontId="44" fillId="48" borderId="14" xfId="0" applyNumberFormat="1" applyFont="1" applyFill="1" applyBorder="1"/>
    <xf numFmtId="0" fontId="44" fillId="0" borderId="14" xfId="0" applyNumberFormat="1" applyFont="1" applyBorder="1"/>
    <xf numFmtId="0" fontId="45" fillId="0" borderId="14" xfId="30" applyNumberFormat="1" applyFont="1" applyFill="1" applyBorder="1" applyAlignment="1">
      <alignment horizontal="left"/>
    </xf>
    <xf numFmtId="0" fontId="44" fillId="0" borderId="14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0" fontId="44" fillId="0" borderId="0" xfId="0" applyNumberFormat="1" applyFont="1"/>
    <xf numFmtId="164" fontId="32" fillId="0" borderId="0" xfId="30" applyNumberFormat="1" applyFont="1" applyFill="1" applyAlignment="1">
      <alignment horizontal="right"/>
    </xf>
    <xf numFmtId="164" fontId="41" fillId="0" borderId="10" xfId="30" applyNumberFormat="1" applyFont="1" applyFill="1" applyBorder="1" applyAlignment="1">
      <alignment horizontal="right"/>
    </xf>
    <xf numFmtId="0" fontId="23" fillId="52" borderId="10" xfId="30" applyNumberFormat="1" applyFont="1" applyFill="1" applyBorder="1" applyAlignment="1">
      <alignment horizontal="center" vertical="center"/>
    </xf>
    <xf numFmtId="0" fontId="23" fillId="53" borderId="10" xfId="30" applyNumberFormat="1" applyFont="1" applyFill="1" applyBorder="1" applyAlignment="1">
      <alignment horizontal="center" vertical="center"/>
    </xf>
    <xf numFmtId="0" fontId="23" fillId="54" borderId="10" xfId="30" applyNumberFormat="1" applyFont="1" applyFill="1" applyBorder="1" applyAlignment="1">
      <alignment horizontal="center" vertical="center"/>
    </xf>
    <xf numFmtId="0" fontId="23" fillId="55" borderId="10" xfId="30" applyNumberFormat="1" applyFont="1" applyFill="1" applyBorder="1" applyAlignment="1">
      <alignment horizontal="center" vertical="center"/>
    </xf>
    <xf numFmtId="0" fontId="44" fillId="43" borderId="0" xfId="0" applyNumberFormat="1" applyFont="1" applyFill="1"/>
    <xf numFmtId="164" fontId="45" fillId="43" borderId="42" xfId="30" applyNumberFormat="1" applyFont="1" applyFill="1" applyBorder="1" applyAlignment="1">
      <alignment horizontal="right"/>
    </xf>
    <xf numFmtId="164" fontId="26" fillId="56" borderId="11" xfId="30" applyNumberFormat="1" applyFont="1" applyFill="1" applyBorder="1" applyAlignment="1"/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f1" xfId="27"/>
    <cellStyle name="cf2" xfId="28"/>
    <cellStyle name="Check Cell" xfId="29"/>
    <cellStyle name="Excel Built-in Normal" xfId="30"/>
    <cellStyle name="Excel_CondFormat_1_1_1" xfId="31"/>
    <cellStyle name="Explanatory Text" xfId="32"/>
    <cellStyle name="Good" xfId="33"/>
    <cellStyle name="Heading" xfId="34"/>
    <cellStyle name="Heading 1" xfId="35"/>
    <cellStyle name="Heading 2" xfId="36"/>
    <cellStyle name="Heading 3" xfId="37"/>
    <cellStyle name="Heading 4" xfId="38"/>
    <cellStyle name="Heading1" xfId="39"/>
    <cellStyle name="Input" xfId="40"/>
    <cellStyle name="Linked Cell" xfId="41"/>
    <cellStyle name="Neutral" xfId="42"/>
    <cellStyle name="Normal" xfId="0" builtinId="0"/>
    <cellStyle name="Note" xfId="43"/>
    <cellStyle name="Output" xfId="44"/>
    <cellStyle name="Percent" xfId="50" builtinId="5"/>
    <cellStyle name="Result" xfId="45"/>
    <cellStyle name="Result2" xfId="46"/>
    <cellStyle name="Title" xfId="47"/>
    <cellStyle name="Total" xfId="48"/>
    <cellStyle name="Warning Text" xfId="49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35"/>
  <sheetViews>
    <sheetView tabSelected="1" topLeftCell="S1" zoomScale="120" zoomScaleNormal="120" workbookViewId="0">
      <selection activeCell="AE3" sqref="AE3"/>
    </sheetView>
  </sheetViews>
  <sheetFormatPr defaultColWidth="8" defaultRowHeight="15" x14ac:dyDescent="0.25"/>
  <cols>
    <col min="1" max="1" width="10.5" style="13" customWidth="1"/>
    <col min="2" max="2" width="3.875" style="13" customWidth="1"/>
    <col min="3" max="3" width="3.375" style="13" customWidth="1"/>
    <col min="4" max="4" width="4.25" style="13" customWidth="1"/>
    <col min="5" max="6" width="4" style="13" customWidth="1"/>
    <col min="7" max="7" width="4.125" style="13" customWidth="1"/>
    <col min="8" max="8" width="4.25" style="13" customWidth="1"/>
    <col min="9" max="9" width="4.125" style="13" customWidth="1"/>
    <col min="10" max="10" width="4.25" style="13" customWidth="1"/>
    <col min="11" max="11" width="4.125" style="13" customWidth="1"/>
    <col min="12" max="12" width="3.75" style="13" customWidth="1"/>
    <col min="13" max="13" width="4" style="13" customWidth="1"/>
    <col min="14" max="15" width="4.375" style="13" customWidth="1"/>
    <col min="16" max="16" width="4" style="13" customWidth="1"/>
    <col min="17" max="17" width="4.25" style="13" customWidth="1"/>
    <col min="18" max="19" width="3.75" style="13" customWidth="1"/>
    <col min="20" max="20" width="4.125" style="13" customWidth="1"/>
    <col min="21" max="21" width="3.75" style="13" customWidth="1"/>
    <col min="22" max="22" width="4" style="13" customWidth="1"/>
    <col min="23" max="23" width="4.375" style="13" customWidth="1"/>
    <col min="24" max="24" width="4.25" style="13" customWidth="1"/>
    <col min="25" max="25" width="4.5" style="13" customWidth="1"/>
    <col min="26" max="26" width="3.875" style="13" customWidth="1"/>
    <col min="27" max="27" width="4.125" style="13" customWidth="1"/>
    <col min="28" max="28" width="4.375" style="13" customWidth="1"/>
    <col min="29" max="29" width="4.75" style="13" customWidth="1"/>
    <col min="30" max="31" width="4.75" style="27" customWidth="1"/>
    <col min="32" max="32" width="8" style="13"/>
    <col min="33" max="33" width="13.875" style="13" bestFit="1" customWidth="1"/>
    <col min="34" max="16384" width="8" style="13"/>
  </cols>
  <sheetData>
    <row r="1" spans="1:46" s="10" customFormat="1" ht="15.75" thickBot="1" x14ac:dyDescent="0.3">
      <c r="A1" s="53"/>
      <c r="B1" s="76">
        <v>1988</v>
      </c>
      <c r="C1" s="76">
        <v>1989</v>
      </c>
      <c r="D1" s="76">
        <v>1990</v>
      </c>
      <c r="E1" s="76">
        <v>1991</v>
      </c>
      <c r="F1" s="76">
        <v>1992</v>
      </c>
      <c r="G1" s="76">
        <v>1993</v>
      </c>
      <c r="H1" s="76">
        <v>1994</v>
      </c>
      <c r="I1" s="76">
        <v>1995</v>
      </c>
      <c r="J1" s="76">
        <v>1996</v>
      </c>
      <c r="K1" s="76">
        <v>1997</v>
      </c>
      <c r="L1" s="76">
        <v>1998</v>
      </c>
      <c r="M1" s="76">
        <v>1999</v>
      </c>
      <c r="N1" s="76">
        <v>2000</v>
      </c>
      <c r="O1" s="76">
        <v>2001</v>
      </c>
      <c r="P1" s="76">
        <v>2002</v>
      </c>
      <c r="Q1" s="76">
        <v>2003</v>
      </c>
      <c r="R1" s="76">
        <v>2004</v>
      </c>
      <c r="S1" s="76">
        <v>2005</v>
      </c>
      <c r="T1" s="76">
        <v>2006</v>
      </c>
      <c r="U1" s="76">
        <v>2007</v>
      </c>
      <c r="V1" s="76">
        <v>2008</v>
      </c>
      <c r="W1" s="76">
        <v>2009</v>
      </c>
      <c r="X1" s="76">
        <v>2010</v>
      </c>
      <c r="Y1" s="76">
        <v>2011</v>
      </c>
      <c r="Z1" s="76">
        <v>2012</v>
      </c>
      <c r="AA1" s="76">
        <v>2013</v>
      </c>
      <c r="AB1" s="77">
        <v>2014</v>
      </c>
      <c r="AC1" s="104">
        <v>2015</v>
      </c>
      <c r="AD1" s="128">
        <v>2016</v>
      </c>
      <c r="AE1" s="211">
        <v>2017</v>
      </c>
      <c r="AF1" s="78" t="s">
        <v>16</v>
      </c>
      <c r="AG1" s="127" t="s">
        <v>86</v>
      </c>
      <c r="AH1" s="114" t="s">
        <v>55</v>
      </c>
      <c r="AI1" s="79">
        <v>2017</v>
      </c>
      <c r="AJ1" s="79"/>
      <c r="AK1" s="48"/>
      <c r="AL1" s="43" t="s">
        <v>38</v>
      </c>
      <c r="AM1" s="9"/>
      <c r="AN1" s="9"/>
    </row>
    <row r="2" spans="1:46" ht="15.75" thickTop="1" x14ac:dyDescent="0.25">
      <c r="A2" s="80" t="s">
        <v>9</v>
      </c>
      <c r="B2" s="139">
        <v>181</v>
      </c>
      <c r="C2" s="74">
        <v>37</v>
      </c>
      <c r="D2" s="74">
        <v>104</v>
      </c>
      <c r="E2" s="74">
        <v>91</v>
      </c>
      <c r="F2" s="74">
        <v>25</v>
      </c>
      <c r="G2" s="74">
        <v>77</v>
      </c>
      <c r="H2" s="74">
        <v>92</v>
      </c>
      <c r="I2" s="74">
        <v>126</v>
      </c>
      <c r="J2" s="74">
        <v>53</v>
      </c>
      <c r="K2" s="74">
        <v>22</v>
      </c>
      <c r="L2" s="74">
        <v>87</v>
      </c>
      <c r="M2" s="74">
        <v>83</v>
      </c>
      <c r="N2" s="143">
        <v>23</v>
      </c>
      <c r="O2" s="74">
        <v>103</v>
      </c>
      <c r="P2" s="74">
        <v>64</v>
      </c>
      <c r="Q2" s="74">
        <v>78</v>
      </c>
      <c r="R2" s="74">
        <v>98</v>
      </c>
      <c r="S2" s="74">
        <v>33</v>
      </c>
      <c r="T2" s="74">
        <v>23.2</v>
      </c>
      <c r="U2" s="74">
        <v>67.2</v>
      </c>
      <c r="V2" s="74">
        <v>103.4</v>
      </c>
      <c r="W2" s="74">
        <v>79.599999999999994</v>
      </c>
      <c r="X2" s="74">
        <v>66.099999999999994</v>
      </c>
      <c r="Y2" s="139">
        <v>107.7</v>
      </c>
      <c r="Z2" s="74">
        <f>'2012'!B33</f>
        <v>37.9</v>
      </c>
      <c r="AA2" s="74">
        <f>'2013'!B33</f>
        <v>52.000000000000014</v>
      </c>
      <c r="AB2" s="139">
        <v>195.6</v>
      </c>
      <c r="AC2" s="126">
        <v>86.4</v>
      </c>
      <c r="AD2" s="190">
        <v>106.7</v>
      </c>
      <c r="AE2" s="190">
        <v>73.599999999999994</v>
      </c>
      <c r="AF2" s="92" t="s">
        <v>48</v>
      </c>
      <c r="AG2" s="55">
        <f>SUM(B2:AD2)</f>
        <v>2302.8000000000002</v>
      </c>
      <c r="AH2" s="55">
        <f>SUM(AG2/29)</f>
        <v>79.406896551724145</v>
      </c>
      <c r="AI2" s="55">
        <f>SUM(AE2/AH2*100)</f>
        <v>92.687163453187409</v>
      </c>
      <c r="AJ2" s="213" t="s">
        <v>96</v>
      </c>
      <c r="AK2" s="154"/>
      <c r="AL2" s="154"/>
      <c r="AM2" s="11"/>
      <c r="AN2" s="11"/>
      <c r="AO2" s="12"/>
      <c r="AP2" s="12"/>
      <c r="AQ2" s="12"/>
      <c r="AR2" s="12"/>
      <c r="AS2" s="12"/>
      <c r="AT2" s="12"/>
    </row>
    <row r="3" spans="1:46" x14ac:dyDescent="0.25">
      <c r="A3" s="81" t="s">
        <v>42</v>
      </c>
      <c r="B3" s="54">
        <v>52</v>
      </c>
      <c r="C3" s="54">
        <v>54</v>
      </c>
      <c r="D3" s="54">
        <v>111</v>
      </c>
      <c r="E3" s="64">
        <v>23</v>
      </c>
      <c r="F3" s="54">
        <v>28</v>
      </c>
      <c r="G3" s="64">
        <v>23</v>
      </c>
      <c r="H3" s="137">
        <v>38</v>
      </c>
      <c r="I3" s="54">
        <v>98</v>
      </c>
      <c r="J3" s="54">
        <v>50</v>
      </c>
      <c r="K3" s="54">
        <v>73</v>
      </c>
      <c r="L3" s="137">
        <v>10</v>
      </c>
      <c r="M3" s="137">
        <v>23</v>
      </c>
      <c r="N3" s="54">
        <v>68</v>
      </c>
      <c r="O3" s="54">
        <v>118</v>
      </c>
      <c r="P3" s="54">
        <v>64</v>
      </c>
      <c r="Q3" s="54">
        <v>33</v>
      </c>
      <c r="R3" s="54">
        <v>30</v>
      </c>
      <c r="S3" s="54">
        <v>59</v>
      </c>
      <c r="T3" s="54">
        <v>82.2</v>
      </c>
      <c r="U3" s="54">
        <v>86.3</v>
      </c>
      <c r="V3" s="137">
        <v>17.5</v>
      </c>
      <c r="W3" s="54">
        <v>60.9</v>
      </c>
      <c r="X3" s="136">
        <v>125.3</v>
      </c>
      <c r="Y3" s="54">
        <v>54.8</v>
      </c>
      <c r="Z3" s="137">
        <f>'2012'!C33</f>
        <v>17.7</v>
      </c>
      <c r="AA3" s="56">
        <f>'2013'!C33</f>
        <v>38.399999999999984</v>
      </c>
      <c r="AB3" s="57">
        <v>134.80000000000001</v>
      </c>
      <c r="AC3" s="57">
        <v>55.8</v>
      </c>
      <c r="AD3" s="57">
        <v>38.700000000000003</v>
      </c>
      <c r="AE3" s="247">
        <v>41.2</v>
      </c>
      <c r="AF3" s="105" t="s">
        <v>33</v>
      </c>
      <c r="AG3" s="55">
        <f>SUM(B3:AD3)</f>
        <v>1667.4</v>
      </c>
      <c r="AH3" s="55">
        <f t="shared" ref="AH3:AH14" si="0">SUM(AG3/28)</f>
        <v>59.550000000000004</v>
      </c>
      <c r="AI3" s="55">
        <f>SUM(AE3/AH3*100)</f>
        <v>69.185558354324101</v>
      </c>
      <c r="AJ3" s="59" t="s">
        <v>53</v>
      </c>
      <c r="AK3" s="155"/>
      <c r="AL3" s="155"/>
      <c r="AM3" s="11"/>
      <c r="AN3" s="11"/>
      <c r="AO3" s="12"/>
      <c r="AP3" s="12"/>
      <c r="AQ3" s="12"/>
      <c r="AR3" s="12"/>
      <c r="AS3" s="12"/>
      <c r="AT3" s="12"/>
    </row>
    <row r="4" spans="1:46" x14ac:dyDescent="0.25">
      <c r="A4" s="81" t="s">
        <v>7</v>
      </c>
      <c r="B4" s="54">
        <v>116</v>
      </c>
      <c r="C4" s="54">
        <v>85</v>
      </c>
      <c r="D4" s="137">
        <v>2</v>
      </c>
      <c r="E4" s="54">
        <v>33</v>
      </c>
      <c r="F4" s="54">
        <v>75</v>
      </c>
      <c r="G4" s="137">
        <v>14</v>
      </c>
      <c r="H4" s="54">
        <v>47</v>
      </c>
      <c r="I4" s="54">
        <v>73</v>
      </c>
      <c r="J4" s="54">
        <v>37</v>
      </c>
      <c r="K4" s="54">
        <v>12</v>
      </c>
      <c r="L4" s="54">
        <v>48</v>
      </c>
      <c r="M4" s="54">
        <v>34</v>
      </c>
      <c r="N4" s="54">
        <v>25</v>
      </c>
      <c r="O4" s="54">
        <v>110</v>
      </c>
      <c r="P4" s="137">
        <v>35</v>
      </c>
      <c r="Q4" s="54">
        <v>17</v>
      </c>
      <c r="R4" s="54">
        <v>25</v>
      </c>
      <c r="S4" s="54">
        <v>63</v>
      </c>
      <c r="T4" s="54">
        <v>48.3</v>
      </c>
      <c r="U4" s="54">
        <v>53</v>
      </c>
      <c r="V4" s="54">
        <v>101.7</v>
      </c>
      <c r="W4" s="54">
        <v>40.1</v>
      </c>
      <c r="X4" s="54">
        <v>59.3</v>
      </c>
      <c r="Y4" s="54">
        <v>15.9</v>
      </c>
      <c r="Z4" s="54">
        <f>'2012'!D33</f>
        <v>36.200000000000003</v>
      </c>
      <c r="AA4" s="54">
        <f>'2013'!D33</f>
        <v>48.000000000000007</v>
      </c>
      <c r="AB4" s="58">
        <v>36.200000000000003</v>
      </c>
      <c r="AC4" s="58">
        <v>30.8</v>
      </c>
      <c r="AD4" s="58">
        <v>86.1</v>
      </c>
      <c r="AE4" s="58">
        <v>22.4</v>
      </c>
      <c r="AF4" s="105" t="s">
        <v>26</v>
      </c>
      <c r="AG4" s="55">
        <f t="shared" ref="AG4:AG14" si="1">SUM(B4:AC4)</f>
        <v>1320.5</v>
      </c>
      <c r="AH4" s="55">
        <f t="shared" si="0"/>
        <v>47.160714285714285</v>
      </c>
      <c r="AI4" s="55">
        <f>SUM(AE4/AH4*100)</f>
        <v>47.497160166603557</v>
      </c>
      <c r="AJ4" s="59" t="s">
        <v>53</v>
      </c>
      <c r="AK4" s="155"/>
      <c r="AL4" s="155"/>
      <c r="AM4" s="11"/>
      <c r="AN4" s="11"/>
      <c r="AO4" s="12"/>
      <c r="AP4" s="12"/>
      <c r="AQ4" s="12"/>
      <c r="AR4" s="12"/>
      <c r="AS4" s="12"/>
      <c r="AT4" s="12"/>
    </row>
    <row r="5" spans="1:46" x14ac:dyDescent="0.25">
      <c r="A5" s="81" t="s">
        <v>6</v>
      </c>
      <c r="B5" s="54">
        <v>49</v>
      </c>
      <c r="C5" s="136">
        <v>122</v>
      </c>
      <c r="D5" s="54">
        <v>60</v>
      </c>
      <c r="E5" s="54">
        <v>70</v>
      </c>
      <c r="F5" s="54">
        <v>88</v>
      </c>
      <c r="G5" s="54">
        <v>73</v>
      </c>
      <c r="H5" s="54">
        <v>102</v>
      </c>
      <c r="I5" s="54">
        <v>17</v>
      </c>
      <c r="J5" s="137">
        <v>5</v>
      </c>
      <c r="K5" s="137">
        <v>9</v>
      </c>
      <c r="L5" s="54">
        <v>100</v>
      </c>
      <c r="M5" s="54">
        <v>69</v>
      </c>
      <c r="N5" s="141">
        <v>124</v>
      </c>
      <c r="O5" s="54">
        <v>81</v>
      </c>
      <c r="P5" s="54">
        <v>45</v>
      </c>
      <c r="Q5" s="54">
        <v>21</v>
      </c>
      <c r="R5" s="54">
        <v>77</v>
      </c>
      <c r="S5" s="54">
        <v>48</v>
      </c>
      <c r="T5" s="54">
        <v>70.2</v>
      </c>
      <c r="U5" s="142">
        <v>0</v>
      </c>
      <c r="V5" s="54">
        <v>48.8</v>
      </c>
      <c r="W5" s="54">
        <v>29.6</v>
      </c>
      <c r="X5" s="137">
        <v>20</v>
      </c>
      <c r="Y5" s="137">
        <v>0.7</v>
      </c>
      <c r="Z5" s="54">
        <f>'2012'!E33</f>
        <v>118</v>
      </c>
      <c r="AA5" s="54">
        <f>'2013'!E33</f>
        <v>44.099999999999994</v>
      </c>
      <c r="AB5" s="58">
        <v>47.2</v>
      </c>
      <c r="AC5" s="146">
        <v>12.7</v>
      </c>
      <c r="AD5" s="58">
        <v>54.4</v>
      </c>
      <c r="AE5" s="146">
        <v>10.7</v>
      </c>
      <c r="AF5" s="105" t="s">
        <v>34</v>
      </c>
      <c r="AG5" s="55">
        <f t="shared" si="1"/>
        <v>1551.3</v>
      </c>
      <c r="AH5" s="55">
        <f t="shared" si="0"/>
        <v>55.403571428571425</v>
      </c>
      <c r="AI5" s="55">
        <f>SUM(AE5/AH5*100)</f>
        <v>19.312834396957392</v>
      </c>
      <c r="AJ5" s="59" t="s">
        <v>53</v>
      </c>
      <c r="AK5" s="155"/>
      <c r="AL5" s="155"/>
      <c r="AM5" s="11"/>
      <c r="AN5" s="11"/>
      <c r="AO5" s="12"/>
      <c r="AP5" s="12"/>
      <c r="AQ5" s="12"/>
      <c r="AR5" s="12"/>
      <c r="AS5" s="12"/>
      <c r="AT5" s="12"/>
    </row>
    <row r="6" spans="1:46" x14ac:dyDescent="0.25">
      <c r="A6" s="81" t="s">
        <v>24</v>
      </c>
      <c r="B6" s="54">
        <v>69</v>
      </c>
      <c r="C6" s="137">
        <v>1</v>
      </c>
      <c r="D6" s="54">
        <v>8</v>
      </c>
      <c r="E6" s="54">
        <v>30</v>
      </c>
      <c r="F6" s="54">
        <v>49</v>
      </c>
      <c r="G6" s="54">
        <v>67</v>
      </c>
      <c r="H6" s="54">
        <v>98</v>
      </c>
      <c r="I6" s="54">
        <v>35</v>
      </c>
      <c r="J6" s="54">
        <v>45</v>
      </c>
      <c r="K6" s="54">
        <v>54</v>
      </c>
      <c r="L6" s="54">
        <v>13</v>
      </c>
      <c r="M6" s="54">
        <v>40</v>
      </c>
      <c r="N6" s="54">
        <v>95</v>
      </c>
      <c r="O6" s="137">
        <v>22</v>
      </c>
      <c r="P6" s="54">
        <v>77</v>
      </c>
      <c r="Q6" s="54">
        <v>40</v>
      </c>
      <c r="R6" s="54">
        <v>77</v>
      </c>
      <c r="S6" s="54">
        <v>39</v>
      </c>
      <c r="T6" s="54">
        <v>107</v>
      </c>
      <c r="U6" s="54">
        <v>96.8</v>
      </c>
      <c r="V6" s="54">
        <v>88.4</v>
      </c>
      <c r="W6" s="54">
        <v>23.4</v>
      </c>
      <c r="X6" s="54">
        <v>46.1</v>
      </c>
      <c r="Y6" s="54">
        <v>12.6</v>
      </c>
      <c r="Z6" s="54">
        <f>'2012'!F33</f>
        <v>51.099999999999994</v>
      </c>
      <c r="AA6" s="60">
        <f>'2013'!F33</f>
        <v>56.300000000000004</v>
      </c>
      <c r="AB6" s="61">
        <v>65.400000000000006</v>
      </c>
      <c r="AC6" s="121">
        <v>54.6</v>
      </c>
      <c r="AD6" s="121">
        <v>60.9</v>
      </c>
      <c r="AE6" s="121">
        <v>62.7</v>
      </c>
      <c r="AF6" s="105" t="s">
        <v>24</v>
      </c>
      <c r="AG6" s="55">
        <f t="shared" si="1"/>
        <v>1460.6999999999998</v>
      </c>
      <c r="AH6" s="55">
        <f t="shared" si="0"/>
        <v>52.167857142857137</v>
      </c>
      <c r="AI6" s="55">
        <f t="shared" ref="AI6:AI14" si="2">SUM(AE6/AH6*100-100)</f>
        <v>20.188950503183435</v>
      </c>
      <c r="AJ6" s="59" t="s">
        <v>94</v>
      </c>
      <c r="AK6" s="155"/>
      <c r="AL6" s="155"/>
      <c r="AM6" s="11"/>
      <c r="AN6" s="11"/>
      <c r="AO6" s="12"/>
      <c r="AP6" s="12"/>
      <c r="AQ6" s="12"/>
      <c r="AR6" s="12"/>
      <c r="AS6" s="12"/>
      <c r="AT6" s="12"/>
    </row>
    <row r="7" spans="1:46" x14ac:dyDescent="0.25">
      <c r="A7" s="81" t="s">
        <v>11</v>
      </c>
      <c r="B7" s="137">
        <v>15</v>
      </c>
      <c r="C7" s="54">
        <v>61</v>
      </c>
      <c r="D7" s="54">
        <v>70</v>
      </c>
      <c r="E7" s="136">
        <v>130</v>
      </c>
      <c r="F7" s="137">
        <v>23</v>
      </c>
      <c r="G7" s="54">
        <v>65</v>
      </c>
      <c r="H7" s="54">
        <v>54</v>
      </c>
      <c r="I7" s="54">
        <v>27</v>
      </c>
      <c r="J7" s="54">
        <v>10</v>
      </c>
      <c r="K7" s="136">
        <v>130</v>
      </c>
      <c r="L7" s="54">
        <v>88</v>
      </c>
      <c r="M7" s="54">
        <v>49</v>
      </c>
      <c r="N7" s="54">
        <v>24</v>
      </c>
      <c r="O7" s="54">
        <v>30</v>
      </c>
      <c r="P7" s="54">
        <v>66</v>
      </c>
      <c r="Q7" s="54">
        <v>40</v>
      </c>
      <c r="R7" s="54">
        <v>41</v>
      </c>
      <c r="S7" s="137">
        <v>11</v>
      </c>
      <c r="T7" s="54">
        <v>15</v>
      </c>
      <c r="U7" s="54">
        <v>89.3</v>
      </c>
      <c r="V7" s="54">
        <v>24.4</v>
      </c>
      <c r="W7" s="54">
        <v>40.700000000000003</v>
      </c>
      <c r="X7" s="54">
        <v>35.1</v>
      </c>
      <c r="Y7" s="54">
        <v>72.7</v>
      </c>
      <c r="Z7" s="54">
        <f>'2012'!G33</f>
        <v>118.60000000000002</v>
      </c>
      <c r="AA7" s="145">
        <f>'2013'!G33</f>
        <v>7.7</v>
      </c>
      <c r="AB7" s="62">
        <v>33.799999999999997</v>
      </c>
      <c r="AC7" s="120">
        <v>18.3</v>
      </c>
      <c r="AD7" s="120">
        <v>101.4</v>
      </c>
      <c r="AE7" s="120">
        <v>47.4</v>
      </c>
      <c r="AF7" s="105" t="s">
        <v>30</v>
      </c>
      <c r="AG7" s="55">
        <f t="shared" si="1"/>
        <v>1389.6000000000001</v>
      </c>
      <c r="AH7" s="55">
        <f t="shared" si="0"/>
        <v>49.628571428571433</v>
      </c>
      <c r="AI7" s="55">
        <f>SUM(AE7/AH7*100)</f>
        <v>95.50949913644213</v>
      </c>
      <c r="AJ7" s="59" t="s">
        <v>53</v>
      </c>
      <c r="AK7" s="155"/>
      <c r="AL7" s="155"/>
      <c r="AM7" s="11"/>
      <c r="AN7" s="11"/>
      <c r="AO7" s="12"/>
      <c r="AP7" s="12"/>
      <c r="AQ7" s="12"/>
      <c r="AR7" s="12"/>
      <c r="AS7" s="12"/>
      <c r="AT7" s="12"/>
    </row>
    <row r="8" spans="1:46" x14ac:dyDescent="0.25">
      <c r="A8" s="81" t="s">
        <v>10</v>
      </c>
      <c r="B8" s="54">
        <v>114</v>
      </c>
      <c r="C8" s="54">
        <v>48</v>
      </c>
      <c r="D8" s="54">
        <v>18</v>
      </c>
      <c r="E8" s="54">
        <v>84</v>
      </c>
      <c r="F8" s="54">
        <v>89</v>
      </c>
      <c r="G8" s="54">
        <v>46</v>
      </c>
      <c r="H8" s="54">
        <v>42</v>
      </c>
      <c r="I8" s="54">
        <v>39</v>
      </c>
      <c r="J8" s="54">
        <v>47</v>
      </c>
      <c r="K8" s="54">
        <v>43</v>
      </c>
      <c r="L8" s="54">
        <v>26</v>
      </c>
      <c r="M8" s="54">
        <v>100</v>
      </c>
      <c r="N8" s="54">
        <v>52</v>
      </c>
      <c r="O8" s="54">
        <v>41</v>
      </c>
      <c r="P8" s="54">
        <v>80</v>
      </c>
      <c r="Q8" s="54">
        <v>56</v>
      </c>
      <c r="R8" s="54">
        <v>69</v>
      </c>
      <c r="S8" s="136">
        <v>76</v>
      </c>
      <c r="T8" s="137">
        <v>9.6999999999999993</v>
      </c>
      <c r="U8" s="54">
        <v>93.6</v>
      </c>
      <c r="V8" s="54">
        <v>43.8</v>
      </c>
      <c r="W8" s="54">
        <v>56.6</v>
      </c>
      <c r="X8" s="54">
        <v>29.9</v>
      </c>
      <c r="Y8" s="54">
        <v>48</v>
      </c>
      <c r="Z8" s="54">
        <f>'2012'!H33</f>
        <v>82.199999999999974</v>
      </c>
      <c r="AA8" s="54">
        <f>'2013'!H33</f>
        <v>34</v>
      </c>
      <c r="AB8" s="58">
        <v>47.4</v>
      </c>
      <c r="AC8" s="119">
        <v>53.9</v>
      </c>
      <c r="AD8" s="119">
        <v>23.2</v>
      </c>
      <c r="AE8" s="119">
        <v>63</v>
      </c>
      <c r="AF8" s="105" t="s">
        <v>35</v>
      </c>
      <c r="AG8" s="55">
        <f t="shared" si="1"/>
        <v>1569.1000000000001</v>
      </c>
      <c r="AH8" s="55">
        <f t="shared" si="0"/>
        <v>56.039285714285718</v>
      </c>
      <c r="AI8" s="55">
        <f t="shared" si="2"/>
        <v>12.42113313364348</v>
      </c>
      <c r="AJ8" s="59" t="s">
        <v>94</v>
      </c>
      <c r="AK8" s="155"/>
      <c r="AL8" s="155"/>
      <c r="AM8" s="11"/>
      <c r="AN8" s="11"/>
      <c r="AO8" s="12"/>
      <c r="AP8" s="12"/>
      <c r="AQ8" s="12"/>
      <c r="AR8" s="12"/>
      <c r="AS8" s="12"/>
      <c r="AT8" s="12"/>
    </row>
    <row r="9" spans="1:46" x14ac:dyDescent="0.25">
      <c r="A9" s="81" t="s">
        <v>13</v>
      </c>
      <c r="B9" s="54">
        <v>35</v>
      </c>
      <c r="C9" s="54">
        <v>33</v>
      </c>
      <c r="D9" s="54">
        <v>53</v>
      </c>
      <c r="E9" s="137">
        <v>15</v>
      </c>
      <c r="F9" s="136">
        <v>122</v>
      </c>
      <c r="G9" s="54">
        <v>35</v>
      </c>
      <c r="H9" s="54">
        <v>80</v>
      </c>
      <c r="I9" s="137">
        <v>14</v>
      </c>
      <c r="J9" s="54">
        <v>68</v>
      </c>
      <c r="K9" s="54">
        <v>109</v>
      </c>
      <c r="L9" s="54">
        <v>13</v>
      </c>
      <c r="M9" s="54">
        <v>85</v>
      </c>
      <c r="N9" s="54">
        <v>56</v>
      </c>
      <c r="O9" s="136">
        <v>119</v>
      </c>
      <c r="P9" s="54">
        <v>49</v>
      </c>
      <c r="Q9" s="54">
        <v>26</v>
      </c>
      <c r="R9" s="136">
        <v>107</v>
      </c>
      <c r="S9" s="54">
        <v>66</v>
      </c>
      <c r="T9" s="54">
        <v>119.3</v>
      </c>
      <c r="U9" s="136">
        <v>96.8</v>
      </c>
      <c r="V9" s="54">
        <v>64.599999999999994</v>
      </c>
      <c r="W9" s="137">
        <v>17.399999999999999</v>
      </c>
      <c r="X9" s="54">
        <v>94.1</v>
      </c>
      <c r="Y9" s="54">
        <v>61.5</v>
      </c>
      <c r="Z9" s="54">
        <f>'2012'!I33</f>
        <v>46.500000000000007</v>
      </c>
      <c r="AA9" s="54">
        <f>'2013'!I33</f>
        <v>46.6</v>
      </c>
      <c r="AB9" s="58">
        <v>108.9</v>
      </c>
      <c r="AC9" s="119">
        <v>98.7</v>
      </c>
      <c r="AD9" s="119">
        <v>24.8</v>
      </c>
      <c r="AE9" s="119">
        <v>59.9</v>
      </c>
      <c r="AF9" s="105" t="s">
        <v>37</v>
      </c>
      <c r="AG9" s="55">
        <f t="shared" si="1"/>
        <v>1839.3999999999999</v>
      </c>
      <c r="AH9" s="55">
        <f t="shared" si="0"/>
        <v>65.692857142857136</v>
      </c>
      <c r="AI9" s="55">
        <f t="shared" si="2"/>
        <v>-8.8180928563662064</v>
      </c>
      <c r="AJ9" s="59" t="s">
        <v>90</v>
      </c>
      <c r="AK9" s="155"/>
      <c r="AL9" s="155"/>
      <c r="AM9" s="11"/>
      <c r="AN9" s="11"/>
      <c r="AO9" s="12"/>
      <c r="AP9" s="12"/>
      <c r="AQ9" s="12"/>
      <c r="AR9" s="12"/>
      <c r="AS9" s="12"/>
      <c r="AT9" s="12"/>
    </row>
    <row r="10" spans="1:46" x14ac:dyDescent="0.25">
      <c r="A10" s="81" t="s">
        <v>43</v>
      </c>
      <c r="B10" s="54">
        <v>59</v>
      </c>
      <c r="C10" s="54">
        <v>60</v>
      </c>
      <c r="D10" s="54">
        <v>41</v>
      </c>
      <c r="E10" s="54">
        <v>62</v>
      </c>
      <c r="F10" s="54">
        <v>92</v>
      </c>
      <c r="G10" s="54">
        <v>105</v>
      </c>
      <c r="H10" s="54">
        <v>99</v>
      </c>
      <c r="I10" s="136">
        <v>139</v>
      </c>
      <c r="J10" s="54">
        <v>35</v>
      </c>
      <c r="K10" s="137">
        <v>9</v>
      </c>
      <c r="L10" s="54">
        <v>107</v>
      </c>
      <c r="M10" s="54">
        <v>104</v>
      </c>
      <c r="N10" s="54">
        <v>78</v>
      </c>
      <c r="O10" s="54">
        <v>99</v>
      </c>
      <c r="P10" s="54">
        <v>56</v>
      </c>
      <c r="Q10" s="137">
        <v>15</v>
      </c>
      <c r="R10" s="137">
        <v>19</v>
      </c>
      <c r="S10" s="54">
        <v>41</v>
      </c>
      <c r="T10" s="54">
        <v>63.6</v>
      </c>
      <c r="U10" s="54">
        <v>41.2</v>
      </c>
      <c r="V10" s="54">
        <v>78.5</v>
      </c>
      <c r="W10" s="54">
        <v>27.7</v>
      </c>
      <c r="X10" s="54">
        <v>65.599999999999994</v>
      </c>
      <c r="Y10" s="54">
        <v>23.4</v>
      </c>
      <c r="Z10" s="54">
        <f>'2012'!J33</f>
        <v>81.399999999999991</v>
      </c>
      <c r="AA10" s="54">
        <f>'2013'!J33</f>
        <v>38.5</v>
      </c>
      <c r="AB10" s="146">
        <v>9.1</v>
      </c>
      <c r="AC10" s="140">
        <v>103.7</v>
      </c>
      <c r="AD10" s="122">
        <v>28.3</v>
      </c>
      <c r="AE10" s="122">
        <v>49.4</v>
      </c>
      <c r="AF10" s="105" t="s">
        <v>36</v>
      </c>
      <c r="AG10" s="55">
        <f t="shared" si="1"/>
        <v>1752.7</v>
      </c>
      <c r="AH10" s="55">
        <f t="shared" si="0"/>
        <v>62.596428571428575</v>
      </c>
      <c r="AI10" s="55">
        <f t="shared" si="2"/>
        <v>-21.081759570947696</v>
      </c>
      <c r="AJ10" s="59" t="s">
        <v>90</v>
      </c>
      <c r="AK10" s="155"/>
      <c r="AL10" s="155"/>
      <c r="AM10" s="11"/>
      <c r="AN10" s="11"/>
      <c r="AO10" s="12"/>
      <c r="AP10" s="12"/>
      <c r="AQ10" s="12"/>
      <c r="AR10" s="12"/>
      <c r="AS10" s="12"/>
      <c r="AT10" s="12"/>
    </row>
    <row r="11" spans="1:46" x14ac:dyDescent="0.25">
      <c r="A11" s="81" t="s">
        <v>15</v>
      </c>
      <c r="B11" s="54">
        <v>82</v>
      </c>
      <c r="C11" s="54">
        <v>75</v>
      </c>
      <c r="D11" s="136">
        <v>153</v>
      </c>
      <c r="E11" s="54">
        <v>31</v>
      </c>
      <c r="F11" s="54">
        <v>105</v>
      </c>
      <c r="G11" s="136">
        <v>163</v>
      </c>
      <c r="H11" s="136">
        <v>111</v>
      </c>
      <c r="I11" s="54">
        <v>25</v>
      </c>
      <c r="J11" s="54">
        <v>41</v>
      </c>
      <c r="K11" s="54">
        <v>91</v>
      </c>
      <c r="L11" s="136">
        <v>158</v>
      </c>
      <c r="M11" s="54">
        <v>67</v>
      </c>
      <c r="N11" s="134">
        <v>264</v>
      </c>
      <c r="O11" s="54">
        <v>99</v>
      </c>
      <c r="P11" s="54">
        <v>65</v>
      </c>
      <c r="Q11" s="54">
        <v>60</v>
      </c>
      <c r="R11" s="54">
        <v>81</v>
      </c>
      <c r="S11" s="54">
        <v>75</v>
      </c>
      <c r="T11" s="136">
        <v>127.6</v>
      </c>
      <c r="U11" s="54">
        <v>47.3</v>
      </c>
      <c r="V11" s="54">
        <v>81.099999999999994</v>
      </c>
      <c r="W11" s="54">
        <v>65.8</v>
      </c>
      <c r="X11" s="54">
        <v>75.400000000000006</v>
      </c>
      <c r="Y11" s="54">
        <v>32.6</v>
      </c>
      <c r="Z11" s="54">
        <f>'2012'!K33</f>
        <v>127.7</v>
      </c>
      <c r="AA11" s="136">
        <f>'2013'!K33</f>
        <v>158.19999999999999</v>
      </c>
      <c r="AB11" s="63">
        <v>105.8</v>
      </c>
      <c r="AC11" s="123">
        <v>66.3</v>
      </c>
      <c r="AD11" s="123">
        <v>37.200000000000003</v>
      </c>
      <c r="AE11" s="123"/>
      <c r="AF11" s="105" t="s">
        <v>31</v>
      </c>
      <c r="AG11" s="55">
        <f t="shared" si="1"/>
        <v>2633.7999999999997</v>
      </c>
      <c r="AH11" s="55">
        <f t="shared" si="0"/>
        <v>94.064285714285703</v>
      </c>
      <c r="AI11" s="55">
        <f t="shared" si="2"/>
        <v>-100</v>
      </c>
      <c r="AJ11" s="59" t="s">
        <v>90</v>
      </c>
      <c r="AK11" s="155"/>
      <c r="AL11" s="155"/>
      <c r="AM11" s="11"/>
      <c r="AN11" s="11"/>
      <c r="AO11" s="12"/>
      <c r="AP11" s="12"/>
      <c r="AQ11" s="12"/>
      <c r="AR11" s="12"/>
      <c r="AS11" s="12"/>
      <c r="AT11" s="12"/>
    </row>
    <row r="12" spans="1:46" x14ac:dyDescent="0.25">
      <c r="A12" s="81" t="s">
        <v>44</v>
      </c>
      <c r="B12" s="54">
        <v>50</v>
      </c>
      <c r="C12" s="54">
        <v>36</v>
      </c>
      <c r="D12" s="54">
        <v>110</v>
      </c>
      <c r="E12" s="54">
        <v>100</v>
      </c>
      <c r="F12" s="54">
        <v>118</v>
      </c>
      <c r="G12" s="54">
        <v>58</v>
      </c>
      <c r="H12" s="54">
        <v>43</v>
      </c>
      <c r="I12" s="54">
        <v>31</v>
      </c>
      <c r="J12" s="136">
        <v>132</v>
      </c>
      <c r="K12" s="54">
        <v>117</v>
      </c>
      <c r="L12" s="54">
        <v>59</v>
      </c>
      <c r="M12" s="54">
        <v>45</v>
      </c>
      <c r="N12" s="54">
        <v>164</v>
      </c>
      <c r="O12" s="54">
        <v>47</v>
      </c>
      <c r="P12" s="54">
        <v>141</v>
      </c>
      <c r="Q12" s="136">
        <v>131</v>
      </c>
      <c r="R12" s="54">
        <v>34</v>
      </c>
      <c r="S12" s="54">
        <v>33</v>
      </c>
      <c r="T12" s="54">
        <v>44</v>
      </c>
      <c r="U12" s="54">
        <v>49.4</v>
      </c>
      <c r="V12" s="136">
        <v>126.8</v>
      </c>
      <c r="W12" s="136">
        <v>188.1</v>
      </c>
      <c r="X12" s="54">
        <v>71.900000000000006</v>
      </c>
      <c r="Y12" s="54">
        <v>35.5</v>
      </c>
      <c r="Z12" s="54">
        <f>'2012'!L33</f>
        <v>85.4</v>
      </c>
      <c r="AA12" s="54">
        <f>'2013'!L33</f>
        <v>99.6</v>
      </c>
      <c r="AB12" s="58">
        <v>165</v>
      </c>
      <c r="AC12" s="119">
        <v>64.900000000000006</v>
      </c>
      <c r="AD12" s="119">
        <v>99.1</v>
      </c>
      <c r="AE12" s="119"/>
      <c r="AF12" s="105" t="s">
        <v>32</v>
      </c>
      <c r="AG12" s="55">
        <f t="shared" si="1"/>
        <v>2379.6</v>
      </c>
      <c r="AH12" s="55">
        <f t="shared" si="0"/>
        <v>84.98571428571428</v>
      </c>
      <c r="AI12" s="55">
        <f t="shared" si="2"/>
        <v>-100</v>
      </c>
      <c r="AJ12" s="125" t="s">
        <v>90</v>
      </c>
      <c r="AK12" s="155"/>
      <c r="AL12" s="155"/>
      <c r="AM12" s="11"/>
      <c r="AN12" s="11"/>
      <c r="AO12" s="12"/>
      <c r="AP12" s="12"/>
      <c r="AQ12" s="12"/>
      <c r="AR12" s="12"/>
      <c r="AS12" s="12"/>
      <c r="AT12" s="12"/>
    </row>
    <row r="13" spans="1:46" ht="15.75" thickBot="1" x14ac:dyDescent="0.3">
      <c r="A13" s="81" t="s">
        <v>45</v>
      </c>
      <c r="B13" s="75">
        <v>25</v>
      </c>
      <c r="C13" s="75">
        <v>119</v>
      </c>
      <c r="D13" s="75">
        <v>69</v>
      </c>
      <c r="E13" s="75">
        <v>29</v>
      </c>
      <c r="F13" s="75">
        <v>57</v>
      </c>
      <c r="G13" s="75">
        <v>137</v>
      </c>
      <c r="H13" s="75">
        <v>106</v>
      </c>
      <c r="I13" s="75">
        <v>100</v>
      </c>
      <c r="J13" s="75">
        <v>44</v>
      </c>
      <c r="K13" s="75">
        <v>128</v>
      </c>
      <c r="L13" s="75">
        <v>82</v>
      </c>
      <c r="M13" s="135">
        <v>110</v>
      </c>
      <c r="N13" s="75">
        <v>97</v>
      </c>
      <c r="O13" s="75">
        <v>26</v>
      </c>
      <c r="P13" s="135">
        <v>152</v>
      </c>
      <c r="Q13" s="75">
        <v>84</v>
      </c>
      <c r="R13" s="75">
        <v>60</v>
      </c>
      <c r="S13" s="75">
        <v>72</v>
      </c>
      <c r="T13" s="75">
        <v>93.7</v>
      </c>
      <c r="U13" s="75">
        <v>45.7</v>
      </c>
      <c r="V13" s="75">
        <v>24.5</v>
      </c>
      <c r="W13" s="75">
        <v>127.3</v>
      </c>
      <c r="X13" s="75">
        <v>59.8</v>
      </c>
      <c r="Y13" s="75">
        <v>87</v>
      </c>
      <c r="Z13" s="135">
        <f>'2012'!M33</f>
        <v>127.89999999999999</v>
      </c>
      <c r="AA13" s="75">
        <f>'2013'!M33</f>
        <v>128.1</v>
      </c>
      <c r="AB13" s="58">
        <v>60.1</v>
      </c>
      <c r="AC13" s="119">
        <v>47.8</v>
      </c>
      <c r="AD13" s="191">
        <v>14.6</v>
      </c>
      <c r="AE13" s="215"/>
      <c r="AF13" s="105" t="s">
        <v>23</v>
      </c>
      <c r="AG13" s="55">
        <f t="shared" si="1"/>
        <v>2298.9</v>
      </c>
      <c r="AH13" s="55">
        <f t="shared" si="0"/>
        <v>82.103571428571428</v>
      </c>
      <c r="AI13" s="55">
        <f t="shared" si="2"/>
        <v>-100</v>
      </c>
      <c r="AJ13" s="59" t="s">
        <v>90</v>
      </c>
      <c r="AK13" s="155"/>
      <c r="AL13" s="155"/>
      <c r="AM13" s="11"/>
      <c r="AN13" s="11"/>
      <c r="AO13" s="12"/>
      <c r="AP13" s="12"/>
      <c r="AQ13" s="12"/>
      <c r="AR13" s="12"/>
      <c r="AS13" s="12"/>
      <c r="AT13" s="12"/>
    </row>
    <row r="14" spans="1:46" ht="15.75" thickTop="1" x14ac:dyDescent="0.25">
      <c r="A14" s="85" t="s">
        <v>20</v>
      </c>
      <c r="B14" s="82">
        <f t="shared" ref="B14:AC14" si="3">SUM(B2:B13)</f>
        <v>847</v>
      </c>
      <c r="C14" s="82">
        <f t="shared" si="3"/>
        <v>731</v>
      </c>
      <c r="D14" s="82">
        <f t="shared" si="3"/>
        <v>799</v>
      </c>
      <c r="E14" s="82">
        <f t="shared" si="3"/>
        <v>698</v>
      </c>
      <c r="F14" s="82">
        <f t="shared" si="3"/>
        <v>871</v>
      </c>
      <c r="G14" s="82">
        <f t="shared" si="3"/>
        <v>863</v>
      </c>
      <c r="H14" s="82">
        <f t="shared" si="3"/>
        <v>912</v>
      </c>
      <c r="I14" s="82">
        <f t="shared" si="3"/>
        <v>724</v>
      </c>
      <c r="J14" s="82">
        <f t="shared" si="3"/>
        <v>567</v>
      </c>
      <c r="K14" s="82">
        <f t="shared" si="3"/>
        <v>797</v>
      </c>
      <c r="L14" s="82">
        <f t="shared" si="3"/>
        <v>791</v>
      </c>
      <c r="M14" s="82">
        <f t="shared" si="3"/>
        <v>809</v>
      </c>
      <c r="N14" s="144">
        <f t="shared" si="3"/>
        <v>1070</v>
      </c>
      <c r="O14" s="82">
        <f t="shared" si="3"/>
        <v>895</v>
      </c>
      <c r="P14" s="82">
        <f t="shared" si="3"/>
        <v>894</v>
      </c>
      <c r="Q14" s="82">
        <f t="shared" si="3"/>
        <v>601</v>
      </c>
      <c r="R14" s="82">
        <f t="shared" si="3"/>
        <v>718</v>
      </c>
      <c r="S14" s="82">
        <f t="shared" si="3"/>
        <v>616</v>
      </c>
      <c r="T14" s="82">
        <f t="shared" si="3"/>
        <v>803.80000000000007</v>
      </c>
      <c r="U14" s="82">
        <f t="shared" si="3"/>
        <v>766.6</v>
      </c>
      <c r="V14" s="82">
        <f t="shared" si="3"/>
        <v>803.5</v>
      </c>
      <c r="W14" s="82">
        <f t="shared" si="3"/>
        <v>757.19999999999993</v>
      </c>
      <c r="X14" s="82">
        <f t="shared" si="3"/>
        <v>748.59999999999991</v>
      </c>
      <c r="Y14" s="148">
        <f t="shared" si="3"/>
        <v>552.4</v>
      </c>
      <c r="Z14" s="82">
        <f t="shared" si="3"/>
        <v>930.6</v>
      </c>
      <c r="AA14" s="82">
        <f t="shared" si="3"/>
        <v>751.5</v>
      </c>
      <c r="AB14" s="82">
        <f t="shared" si="3"/>
        <v>1009.2999999999998</v>
      </c>
      <c r="AC14" s="82">
        <f t="shared" si="3"/>
        <v>693.89999999999986</v>
      </c>
      <c r="AD14" s="82">
        <f>SUM(AD2:AD13)</f>
        <v>675.4</v>
      </c>
      <c r="AE14" s="212">
        <f>SUM(AE2:AE13)</f>
        <v>430.2999999999999</v>
      </c>
      <c r="AF14" s="105" t="s">
        <v>18</v>
      </c>
      <c r="AG14" s="55">
        <f t="shared" si="1"/>
        <v>22020.400000000001</v>
      </c>
      <c r="AH14" s="55">
        <f t="shared" si="0"/>
        <v>786.44285714285718</v>
      </c>
      <c r="AI14" s="55">
        <f t="shared" si="2"/>
        <v>-45.285280921327512</v>
      </c>
      <c r="AJ14" s="59" t="s">
        <v>90</v>
      </c>
      <c r="AK14" s="155"/>
      <c r="AL14" s="155"/>
      <c r="AM14" s="11"/>
      <c r="AN14" s="11"/>
      <c r="AO14" s="12"/>
      <c r="AP14" s="12"/>
      <c r="AQ14" s="12"/>
      <c r="AR14" s="12"/>
      <c r="AS14" s="12"/>
      <c r="AT14" s="12"/>
    </row>
    <row r="15" spans="1:46" x14ac:dyDescent="0.25">
      <c r="A15" s="86" t="s">
        <v>40</v>
      </c>
      <c r="B15" s="56"/>
      <c r="C15" s="56" t="s">
        <v>38</v>
      </c>
      <c r="D15" s="83">
        <f t="shared" ref="D15:AB15" si="4">SUM(B14:D14)</f>
        <v>2377</v>
      </c>
      <c r="E15" s="83">
        <f t="shared" si="4"/>
        <v>2228</v>
      </c>
      <c r="F15" s="83">
        <f t="shared" si="4"/>
        <v>2368</v>
      </c>
      <c r="G15" s="83">
        <f t="shared" si="4"/>
        <v>2432</v>
      </c>
      <c r="H15" s="83">
        <f t="shared" si="4"/>
        <v>2646</v>
      </c>
      <c r="I15" s="83">
        <f t="shared" si="4"/>
        <v>2499</v>
      </c>
      <c r="J15" s="83">
        <f t="shared" si="4"/>
        <v>2203</v>
      </c>
      <c r="K15" s="83">
        <f t="shared" si="4"/>
        <v>2088</v>
      </c>
      <c r="L15" s="83">
        <f t="shared" si="4"/>
        <v>2155</v>
      </c>
      <c r="M15" s="83">
        <f t="shared" si="4"/>
        <v>2397</v>
      </c>
      <c r="N15" s="83">
        <f t="shared" si="4"/>
        <v>2670</v>
      </c>
      <c r="O15" s="83">
        <f t="shared" si="4"/>
        <v>2774</v>
      </c>
      <c r="P15" s="83">
        <f t="shared" si="4"/>
        <v>2859</v>
      </c>
      <c r="Q15" s="83">
        <f t="shared" si="4"/>
        <v>2390</v>
      </c>
      <c r="R15" s="83">
        <f t="shared" si="4"/>
        <v>2213</v>
      </c>
      <c r="S15" s="83">
        <f t="shared" si="4"/>
        <v>1935</v>
      </c>
      <c r="T15" s="83">
        <f t="shared" si="4"/>
        <v>2137.8000000000002</v>
      </c>
      <c r="U15" s="83">
        <f t="shared" si="4"/>
        <v>2186.4</v>
      </c>
      <c r="V15" s="83">
        <f t="shared" si="4"/>
        <v>2373.9</v>
      </c>
      <c r="W15" s="83">
        <f t="shared" si="4"/>
        <v>2327.2999999999997</v>
      </c>
      <c r="X15" s="83">
        <f t="shared" si="4"/>
        <v>2309.2999999999997</v>
      </c>
      <c r="Y15" s="83">
        <f t="shared" si="4"/>
        <v>2058.1999999999998</v>
      </c>
      <c r="Z15" s="83">
        <f t="shared" si="4"/>
        <v>2231.6</v>
      </c>
      <c r="AA15" s="83">
        <f t="shared" si="4"/>
        <v>2234.5</v>
      </c>
      <c r="AB15" s="83">
        <f t="shared" si="4"/>
        <v>2691.3999999999996</v>
      </c>
      <c r="AC15" s="187">
        <f>SUM(AA14:AC14)</f>
        <v>2454.6999999999998</v>
      </c>
      <c r="AD15" s="188">
        <f>SUM(AB14:AD14)</f>
        <v>2378.6</v>
      </c>
      <c r="AE15" s="188"/>
      <c r="AF15" s="119" t="s">
        <v>38</v>
      </c>
      <c r="AG15" s="153">
        <f>MIN(B2:AB13)</f>
        <v>0</v>
      </c>
      <c r="AH15" s="125" t="s">
        <v>59</v>
      </c>
      <c r="AI15" s="125" t="s">
        <v>74</v>
      </c>
      <c r="AJ15" s="59"/>
      <c r="AK15" s="49" t="s">
        <v>38</v>
      </c>
      <c r="AL15" s="44" t="s">
        <v>38</v>
      </c>
      <c r="AM15" s="11"/>
      <c r="AN15" s="11"/>
      <c r="AO15" s="12"/>
      <c r="AP15" s="12"/>
      <c r="AQ15" s="12"/>
      <c r="AR15" s="12"/>
      <c r="AS15" s="12"/>
      <c r="AT15" s="12"/>
    </row>
    <row r="16" spans="1:46" x14ac:dyDescent="0.25">
      <c r="A16" s="220" t="s">
        <v>5</v>
      </c>
      <c r="B16" s="56"/>
      <c r="C16" s="56"/>
      <c r="D16" s="84">
        <f t="shared" ref="D16:AB16" si="5">AVERAGE(B14:D14)</f>
        <v>792.33333333333337</v>
      </c>
      <c r="E16" s="84">
        <f t="shared" si="5"/>
        <v>742.66666666666663</v>
      </c>
      <c r="F16" s="84">
        <f t="shared" si="5"/>
        <v>789.33333333333337</v>
      </c>
      <c r="G16" s="84">
        <f t="shared" si="5"/>
        <v>810.66666666666663</v>
      </c>
      <c r="H16" s="84">
        <f t="shared" si="5"/>
        <v>882</v>
      </c>
      <c r="I16" s="84">
        <f t="shared" si="5"/>
        <v>833</v>
      </c>
      <c r="J16" s="84">
        <f t="shared" si="5"/>
        <v>734.33333333333337</v>
      </c>
      <c r="K16" s="84">
        <f t="shared" si="5"/>
        <v>696</v>
      </c>
      <c r="L16" s="84">
        <f t="shared" si="5"/>
        <v>718.33333333333337</v>
      </c>
      <c r="M16" s="84">
        <f t="shared" si="5"/>
        <v>799</v>
      </c>
      <c r="N16" s="84">
        <f t="shared" si="5"/>
        <v>890</v>
      </c>
      <c r="O16" s="84">
        <f t="shared" si="5"/>
        <v>924.66666666666663</v>
      </c>
      <c r="P16" s="159">
        <f t="shared" si="5"/>
        <v>953</v>
      </c>
      <c r="Q16" s="84">
        <f t="shared" si="5"/>
        <v>796.66666666666663</v>
      </c>
      <c r="R16" s="84">
        <f t="shared" si="5"/>
        <v>737.66666666666663</v>
      </c>
      <c r="S16" s="157">
        <f t="shared" si="5"/>
        <v>645</v>
      </c>
      <c r="T16" s="84">
        <f t="shared" si="5"/>
        <v>712.6</v>
      </c>
      <c r="U16" s="84">
        <f t="shared" si="5"/>
        <v>728.80000000000007</v>
      </c>
      <c r="V16" s="84">
        <f t="shared" si="5"/>
        <v>791.30000000000007</v>
      </c>
      <c r="W16" s="84">
        <f t="shared" si="5"/>
        <v>775.76666666666654</v>
      </c>
      <c r="X16" s="84">
        <f t="shared" si="5"/>
        <v>769.76666666666654</v>
      </c>
      <c r="Y16" s="84">
        <f t="shared" si="5"/>
        <v>686.06666666666661</v>
      </c>
      <c r="Z16" s="84">
        <f t="shared" si="5"/>
        <v>743.86666666666667</v>
      </c>
      <c r="AA16" s="84">
        <f t="shared" si="5"/>
        <v>744.83333333333337</v>
      </c>
      <c r="AB16" s="84">
        <f t="shared" si="5"/>
        <v>897.13333333333321</v>
      </c>
      <c r="AC16" s="189">
        <f>AVERAGE(AA14:AC14)</f>
        <v>818.23333333333323</v>
      </c>
      <c r="AD16" s="103">
        <f>AVERAGE(AB14:AD14)</f>
        <v>792.86666666666667</v>
      </c>
      <c r="AE16" s="103"/>
      <c r="AF16" s="129"/>
      <c r="AG16" s="138">
        <f>MAX(B2:AB13)</f>
        <v>264</v>
      </c>
      <c r="AH16" s="133" t="s">
        <v>58</v>
      </c>
      <c r="AI16" s="125" t="s">
        <v>75</v>
      </c>
      <c r="AJ16" s="59"/>
      <c r="AK16" s="49"/>
      <c r="AL16" s="44"/>
      <c r="AM16" s="11"/>
      <c r="AN16" s="11"/>
      <c r="AO16" s="12"/>
      <c r="AP16" s="12"/>
      <c r="AQ16" s="12"/>
      <c r="AR16" s="12"/>
      <c r="AS16" s="12"/>
      <c r="AT16" s="12"/>
    </row>
    <row r="17" spans="1:40" x14ac:dyDescent="0.25">
      <c r="A17" s="65"/>
      <c r="B17" s="65"/>
      <c r="C17" s="65"/>
      <c r="D17" s="65"/>
      <c r="E17" s="149"/>
      <c r="F17" s="124" t="s">
        <v>60</v>
      </c>
      <c r="G17" s="65"/>
      <c r="H17" s="65"/>
      <c r="I17" s="65"/>
      <c r="J17" s="65"/>
      <c r="K17" s="65"/>
      <c r="L17" s="65" t="s">
        <v>38</v>
      </c>
      <c r="M17" s="65"/>
      <c r="N17" s="91" t="s">
        <v>46</v>
      </c>
      <c r="O17" s="65" t="s">
        <v>50</v>
      </c>
      <c r="P17" s="65"/>
      <c r="Q17" s="65"/>
      <c r="R17" s="65"/>
      <c r="S17" s="65"/>
      <c r="T17" s="124" t="s">
        <v>38</v>
      </c>
      <c r="U17" s="147" t="s">
        <v>54</v>
      </c>
      <c r="V17" s="65" t="s">
        <v>51</v>
      </c>
      <c r="W17" s="65"/>
      <c r="X17" s="65"/>
      <c r="Y17" s="65"/>
      <c r="Z17" s="160">
        <v>2002</v>
      </c>
      <c r="AA17" s="161" t="s">
        <v>64</v>
      </c>
      <c r="AB17" s="93"/>
      <c r="AC17" s="93"/>
      <c r="AD17" s="93"/>
      <c r="AE17" s="161" t="s">
        <v>95</v>
      </c>
      <c r="AF17" s="65"/>
      <c r="AG17" s="66" t="s">
        <v>38</v>
      </c>
      <c r="AH17" s="124" t="s">
        <v>38</v>
      </c>
      <c r="AI17" s="124" t="s">
        <v>38</v>
      </c>
      <c r="AJ17" s="65"/>
      <c r="AK17" s="50"/>
      <c r="AL17" s="45"/>
      <c r="AM17" s="14"/>
      <c r="AN17" s="14"/>
    </row>
    <row r="18" spans="1:40" x14ac:dyDescent="0.25">
      <c r="A18" s="65"/>
      <c r="B18" s="65"/>
      <c r="C18" s="65"/>
      <c r="D18" s="65"/>
      <c r="E18" s="150"/>
      <c r="F18" s="124" t="s">
        <v>61</v>
      </c>
      <c r="G18" s="65"/>
      <c r="H18" s="124"/>
      <c r="I18" s="124"/>
      <c r="J18" s="65"/>
      <c r="K18" s="65"/>
      <c r="L18" s="65"/>
      <c r="M18" s="65"/>
      <c r="N18" s="152">
        <v>2000</v>
      </c>
      <c r="O18" s="65" t="s">
        <v>39</v>
      </c>
      <c r="P18" s="65"/>
      <c r="Q18" s="65"/>
      <c r="R18" s="65"/>
      <c r="S18" s="158"/>
      <c r="T18" s="124" t="s">
        <v>63</v>
      </c>
      <c r="U18" s="124"/>
      <c r="V18" s="65"/>
      <c r="W18" s="65"/>
      <c r="X18" s="65"/>
      <c r="Y18" s="151">
        <v>2011</v>
      </c>
      <c r="Z18" s="124" t="s">
        <v>62</v>
      </c>
      <c r="AA18" s="93"/>
      <c r="AB18" s="93"/>
      <c r="AC18" s="93"/>
      <c r="AD18" s="93"/>
      <c r="AE18" s="93"/>
      <c r="AF18" s="65"/>
      <c r="AG18" s="65" t="s">
        <v>38</v>
      </c>
      <c r="AH18" s="65" t="s">
        <v>91</v>
      </c>
      <c r="AI18" s="124" t="s">
        <v>93</v>
      </c>
      <c r="AJ18" s="65"/>
      <c r="AK18" s="50"/>
      <c r="AL18" s="45"/>
      <c r="AM18" s="14"/>
      <c r="AN18" s="14"/>
    </row>
    <row r="19" spans="1:40" x14ac:dyDescent="0.25">
      <c r="A19" s="81" t="s">
        <v>41</v>
      </c>
      <c r="B19" s="67">
        <f t="shared" ref="B19:AA19" si="6">SUM(B2)</f>
        <v>181</v>
      </c>
      <c r="C19" s="67">
        <f t="shared" si="6"/>
        <v>37</v>
      </c>
      <c r="D19" s="67">
        <f t="shared" si="6"/>
        <v>104</v>
      </c>
      <c r="E19" s="67">
        <f t="shared" si="6"/>
        <v>91</v>
      </c>
      <c r="F19" s="67">
        <f t="shared" si="6"/>
        <v>25</v>
      </c>
      <c r="G19" s="67">
        <f t="shared" si="6"/>
        <v>77</v>
      </c>
      <c r="H19" s="67">
        <f t="shared" si="6"/>
        <v>92</v>
      </c>
      <c r="I19" s="67">
        <f t="shared" si="6"/>
        <v>126</v>
      </c>
      <c r="J19" s="67">
        <f t="shared" si="6"/>
        <v>53</v>
      </c>
      <c r="K19" s="67">
        <f t="shared" si="6"/>
        <v>22</v>
      </c>
      <c r="L19" s="67">
        <f t="shared" si="6"/>
        <v>87</v>
      </c>
      <c r="M19" s="67">
        <f t="shared" si="6"/>
        <v>83</v>
      </c>
      <c r="N19" s="67">
        <f t="shared" si="6"/>
        <v>23</v>
      </c>
      <c r="O19" s="67">
        <f t="shared" si="6"/>
        <v>103</v>
      </c>
      <c r="P19" s="67">
        <f t="shared" si="6"/>
        <v>64</v>
      </c>
      <c r="Q19" s="67">
        <f t="shared" si="6"/>
        <v>78</v>
      </c>
      <c r="R19" s="67">
        <f t="shared" si="6"/>
        <v>98</v>
      </c>
      <c r="S19" s="67">
        <f t="shared" si="6"/>
        <v>33</v>
      </c>
      <c r="T19" s="67">
        <f t="shared" si="6"/>
        <v>23.2</v>
      </c>
      <c r="U19" s="67">
        <f t="shared" si="6"/>
        <v>67.2</v>
      </c>
      <c r="V19" s="67">
        <f t="shared" si="6"/>
        <v>103.4</v>
      </c>
      <c r="W19" s="67">
        <f t="shared" si="6"/>
        <v>79.599999999999994</v>
      </c>
      <c r="X19" s="67">
        <f t="shared" si="6"/>
        <v>66.099999999999994</v>
      </c>
      <c r="Y19" s="67">
        <f t="shared" si="6"/>
        <v>107.7</v>
      </c>
      <c r="Z19" s="67">
        <f t="shared" si="6"/>
        <v>37.9</v>
      </c>
      <c r="AA19" s="68">
        <f t="shared" si="6"/>
        <v>52.000000000000014</v>
      </c>
      <c r="AB19" s="109">
        <v>195.6</v>
      </c>
      <c r="AC19" s="131">
        <v>86.4</v>
      </c>
      <c r="AD19" s="110">
        <f t="shared" ref="AD19" si="7">SUM(AD2)</f>
        <v>106.7</v>
      </c>
      <c r="AE19" s="109">
        <v>73.599999999999994</v>
      </c>
      <c r="AF19" s="130" t="s">
        <v>108</v>
      </c>
      <c r="AG19" s="71"/>
      <c r="AH19" s="72">
        <f t="shared" ref="AH19:AH30" si="8">SUM(B19:AD19)/29</f>
        <v>79.406896551724145</v>
      </c>
      <c r="AI19" s="217">
        <f t="shared" ref="AI19:AI30" si="9">SUM(AE19/AH19*100/100)</f>
        <v>0.92687163453187404</v>
      </c>
      <c r="AJ19" s="73" t="s">
        <v>92</v>
      </c>
      <c r="AK19" s="51"/>
      <c r="AL19" s="46"/>
      <c r="AM19" s="15"/>
    </row>
    <row r="20" spans="1:40" x14ac:dyDescent="0.25">
      <c r="A20" s="81" t="s">
        <v>42</v>
      </c>
      <c r="B20" s="67">
        <f t="shared" ref="B20:AB20" si="10">SUM(B2:B3)</f>
        <v>233</v>
      </c>
      <c r="C20" s="67">
        <f t="shared" si="10"/>
        <v>91</v>
      </c>
      <c r="D20" s="67">
        <f t="shared" si="10"/>
        <v>215</v>
      </c>
      <c r="E20" s="67">
        <f t="shared" si="10"/>
        <v>114</v>
      </c>
      <c r="F20" s="67">
        <f t="shared" si="10"/>
        <v>53</v>
      </c>
      <c r="G20" s="67">
        <f t="shared" si="10"/>
        <v>100</v>
      </c>
      <c r="H20" s="67">
        <f t="shared" si="10"/>
        <v>130</v>
      </c>
      <c r="I20" s="67">
        <f t="shared" si="10"/>
        <v>224</v>
      </c>
      <c r="J20" s="67">
        <f t="shared" si="10"/>
        <v>103</v>
      </c>
      <c r="K20" s="67">
        <f t="shared" si="10"/>
        <v>95</v>
      </c>
      <c r="L20" s="67">
        <f t="shared" si="10"/>
        <v>97</v>
      </c>
      <c r="M20" s="67">
        <f t="shared" si="10"/>
        <v>106</v>
      </c>
      <c r="N20" s="67">
        <f t="shared" si="10"/>
        <v>91</v>
      </c>
      <c r="O20" s="67">
        <f t="shared" si="10"/>
        <v>221</v>
      </c>
      <c r="P20" s="67">
        <f t="shared" si="10"/>
        <v>128</v>
      </c>
      <c r="Q20" s="67">
        <f t="shared" si="10"/>
        <v>111</v>
      </c>
      <c r="R20" s="67">
        <f t="shared" si="10"/>
        <v>128</v>
      </c>
      <c r="S20" s="67">
        <f t="shared" si="10"/>
        <v>92</v>
      </c>
      <c r="T20" s="67">
        <f t="shared" si="10"/>
        <v>105.4</v>
      </c>
      <c r="U20" s="67">
        <f t="shared" si="10"/>
        <v>153.5</v>
      </c>
      <c r="V20" s="67">
        <f t="shared" si="10"/>
        <v>120.9</v>
      </c>
      <c r="W20" s="67">
        <f t="shared" si="10"/>
        <v>140.5</v>
      </c>
      <c r="X20" s="67">
        <f t="shared" si="10"/>
        <v>191.39999999999998</v>
      </c>
      <c r="Y20" s="67">
        <f t="shared" si="10"/>
        <v>162.5</v>
      </c>
      <c r="Z20" s="67">
        <f t="shared" si="10"/>
        <v>55.599999999999994</v>
      </c>
      <c r="AA20" s="68">
        <f t="shared" si="10"/>
        <v>90.4</v>
      </c>
      <c r="AB20" s="109">
        <f t="shared" si="10"/>
        <v>330.4</v>
      </c>
      <c r="AC20" s="131">
        <v>142.19999999999999</v>
      </c>
      <c r="AD20" s="110">
        <v>145.4</v>
      </c>
      <c r="AE20" s="109">
        <v>115.7</v>
      </c>
      <c r="AF20" s="130" t="s">
        <v>38</v>
      </c>
      <c r="AG20" s="219" t="s">
        <v>38</v>
      </c>
      <c r="AH20" s="72">
        <f t="shared" si="8"/>
        <v>136.90344827586208</v>
      </c>
      <c r="AI20" s="218">
        <f t="shared" si="9"/>
        <v>0.84512115258677145</v>
      </c>
      <c r="AJ20" s="73" t="s">
        <v>92</v>
      </c>
      <c r="AK20" s="51"/>
      <c r="AL20" s="46"/>
      <c r="AM20" s="15"/>
    </row>
    <row r="21" spans="1:40" x14ac:dyDescent="0.25">
      <c r="A21" s="81" t="s">
        <v>7</v>
      </c>
      <c r="B21" s="67">
        <f t="shared" ref="B21:AB21" si="11">SUM(B2:B4)</f>
        <v>349</v>
      </c>
      <c r="C21" s="67">
        <f t="shared" si="11"/>
        <v>176</v>
      </c>
      <c r="D21" s="67">
        <f t="shared" si="11"/>
        <v>217</v>
      </c>
      <c r="E21" s="67">
        <f t="shared" si="11"/>
        <v>147</v>
      </c>
      <c r="F21" s="67">
        <f t="shared" si="11"/>
        <v>128</v>
      </c>
      <c r="G21" s="67">
        <f t="shared" si="11"/>
        <v>114</v>
      </c>
      <c r="H21" s="67">
        <f t="shared" si="11"/>
        <v>177</v>
      </c>
      <c r="I21" s="67">
        <f t="shared" si="11"/>
        <v>297</v>
      </c>
      <c r="J21" s="67">
        <f t="shared" si="11"/>
        <v>140</v>
      </c>
      <c r="K21" s="67">
        <f t="shared" si="11"/>
        <v>107</v>
      </c>
      <c r="L21" s="67">
        <f t="shared" si="11"/>
        <v>145</v>
      </c>
      <c r="M21" s="67">
        <f t="shared" si="11"/>
        <v>140</v>
      </c>
      <c r="N21" s="67">
        <f t="shared" si="11"/>
        <v>116</v>
      </c>
      <c r="O21" s="67">
        <f t="shared" si="11"/>
        <v>331</v>
      </c>
      <c r="P21" s="67">
        <f t="shared" si="11"/>
        <v>163</v>
      </c>
      <c r="Q21" s="67">
        <f t="shared" si="11"/>
        <v>128</v>
      </c>
      <c r="R21" s="67">
        <f t="shared" si="11"/>
        <v>153</v>
      </c>
      <c r="S21" s="67">
        <f t="shared" si="11"/>
        <v>155</v>
      </c>
      <c r="T21" s="67">
        <f t="shared" si="11"/>
        <v>153.69999999999999</v>
      </c>
      <c r="U21" s="67">
        <f t="shared" si="11"/>
        <v>206.5</v>
      </c>
      <c r="V21" s="67">
        <f t="shared" si="11"/>
        <v>222.60000000000002</v>
      </c>
      <c r="W21" s="67">
        <f t="shared" si="11"/>
        <v>180.6</v>
      </c>
      <c r="X21" s="67">
        <f t="shared" si="11"/>
        <v>250.7</v>
      </c>
      <c r="Y21" s="67">
        <f t="shared" si="11"/>
        <v>178.4</v>
      </c>
      <c r="Z21" s="67">
        <f t="shared" si="11"/>
        <v>91.8</v>
      </c>
      <c r="AA21" s="68">
        <f t="shared" si="11"/>
        <v>138.4</v>
      </c>
      <c r="AB21" s="110">
        <f t="shared" si="11"/>
        <v>366.59999999999997</v>
      </c>
      <c r="AC21" s="131">
        <v>173</v>
      </c>
      <c r="AD21" s="110">
        <v>231.5</v>
      </c>
      <c r="AE21" s="109">
        <v>137.19999999999999</v>
      </c>
      <c r="AF21" s="70"/>
      <c r="AG21" s="71" t="s">
        <v>38</v>
      </c>
      <c r="AH21" s="72">
        <f t="shared" si="8"/>
        <v>185.40689655172412</v>
      </c>
      <c r="AI21" s="218">
        <f t="shared" si="9"/>
        <v>0.73999404850468697</v>
      </c>
      <c r="AJ21" s="73" t="s">
        <v>92</v>
      </c>
      <c r="AK21" s="51"/>
      <c r="AL21" s="46"/>
      <c r="AM21" s="15"/>
    </row>
    <row r="22" spans="1:40" x14ac:dyDescent="0.25">
      <c r="A22" s="81" t="s">
        <v>6</v>
      </c>
      <c r="B22" s="67">
        <f t="shared" ref="B22:AA22" si="12">SUM(B2:B5)</f>
        <v>398</v>
      </c>
      <c r="C22" s="67">
        <f t="shared" si="12"/>
        <v>298</v>
      </c>
      <c r="D22" s="67">
        <f t="shared" si="12"/>
        <v>277</v>
      </c>
      <c r="E22" s="67">
        <f t="shared" si="12"/>
        <v>217</v>
      </c>
      <c r="F22" s="67">
        <f t="shared" si="12"/>
        <v>216</v>
      </c>
      <c r="G22" s="67">
        <f t="shared" si="12"/>
        <v>187</v>
      </c>
      <c r="H22" s="67">
        <f t="shared" si="12"/>
        <v>279</v>
      </c>
      <c r="I22" s="67">
        <f t="shared" si="12"/>
        <v>314</v>
      </c>
      <c r="J22" s="67">
        <f t="shared" si="12"/>
        <v>145</v>
      </c>
      <c r="K22" s="67">
        <f t="shared" si="12"/>
        <v>116</v>
      </c>
      <c r="L22" s="67">
        <f t="shared" si="12"/>
        <v>245</v>
      </c>
      <c r="M22" s="67">
        <f t="shared" si="12"/>
        <v>209</v>
      </c>
      <c r="N22" s="67">
        <f t="shared" si="12"/>
        <v>240</v>
      </c>
      <c r="O22" s="67">
        <f t="shared" si="12"/>
        <v>412</v>
      </c>
      <c r="P22" s="67">
        <f t="shared" si="12"/>
        <v>208</v>
      </c>
      <c r="Q22" s="67">
        <f t="shared" si="12"/>
        <v>149</v>
      </c>
      <c r="R22" s="67">
        <f t="shared" si="12"/>
        <v>230</v>
      </c>
      <c r="S22" s="67">
        <f t="shared" si="12"/>
        <v>203</v>
      </c>
      <c r="T22" s="67">
        <f t="shared" si="12"/>
        <v>223.89999999999998</v>
      </c>
      <c r="U22" s="67">
        <f t="shared" si="12"/>
        <v>206.5</v>
      </c>
      <c r="V22" s="67">
        <f t="shared" si="12"/>
        <v>271.40000000000003</v>
      </c>
      <c r="W22" s="67">
        <f t="shared" si="12"/>
        <v>210.2</v>
      </c>
      <c r="X22" s="67">
        <f t="shared" si="12"/>
        <v>270.7</v>
      </c>
      <c r="Y22" s="67">
        <f t="shared" si="12"/>
        <v>179.1</v>
      </c>
      <c r="Z22" s="67">
        <f t="shared" si="12"/>
        <v>209.8</v>
      </c>
      <c r="AA22" s="68">
        <f t="shared" si="12"/>
        <v>182.5</v>
      </c>
      <c r="AB22" s="109">
        <v>413.8</v>
      </c>
      <c r="AC22" s="131">
        <v>185.7</v>
      </c>
      <c r="AD22" s="110">
        <v>285.89999999999998</v>
      </c>
      <c r="AE22" s="109">
        <v>147.9</v>
      </c>
      <c r="AF22" s="70"/>
      <c r="AG22" s="219" t="s">
        <v>38</v>
      </c>
      <c r="AH22" s="72">
        <f t="shared" si="8"/>
        <v>240.77586206896549</v>
      </c>
      <c r="AI22" s="218">
        <f t="shared" si="9"/>
        <v>0.61426423200859304</v>
      </c>
      <c r="AJ22" s="73" t="s">
        <v>92</v>
      </c>
      <c r="AK22" s="51"/>
      <c r="AL22" s="47"/>
    </row>
    <row r="23" spans="1:40" x14ac:dyDescent="0.25">
      <c r="A23" s="81" t="s">
        <v>24</v>
      </c>
      <c r="B23" s="67">
        <f t="shared" ref="B23:AA23" si="13">SUM(B2:B6)</f>
        <v>467</v>
      </c>
      <c r="C23" s="67">
        <f t="shared" si="13"/>
        <v>299</v>
      </c>
      <c r="D23" s="67">
        <f t="shared" si="13"/>
        <v>285</v>
      </c>
      <c r="E23" s="67">
        <f t="shared" si="13"/>
        <v>247</v>
      </c>
      <c r="F23" s="67">
        <f t="shared" si="13"/>
        <v>265</v>
      </c>
      <c r="G23" s="67">
        <f t="shared" si="13"/>
        <v>254</v>
      </c>
      <c r="H23" s="67">
        <f t="shared" si="13"/>
        <v>377</v>
      </c>
      <c r="I23" s="67">
        <f t="shared" si="13"/>
        <v>349</v>
      </c>
      <c r="J23" s="67">
        <f t="shared" si="13"/>
        <v>190</v>
      </c>
      <c r="K23" s="67">
        <f t="shared" si="13"/>
        <v>170</v>
      </c>
      <c r="L23" s="67">
        <f t="shared" si="13"/>
        <v>258</v>
      </c>
      <c r="M23" s="67">
        <f t="shared" si="13"/>
        <v>249</v>
      </c>
      <c r="N23" s="67">
        <f t="shared" si="13"/>
        <v>335</v>
      </c>
      <c r="O23" s="67">
        <f t="shared" si="13"/>
        <v>434</v>
      </c>
      <c r="P23" s="67">
        <f t="shared" si="13"/>
        <v>285</v>
      </c>
      <c r="Q23" s="67">
        <f t="shared" si="13"/>
        <v>189</v>
      </c>
      <c r="R23" s="67">
        <f t="shared" si="13"/>
        <v>307</v>
      </c>
      <c r="S23" s="67">
        <f t="shared" si="13"/>
        <v>242</v>
      </c>
      <c r="T23" s="67">
        <f t="shared" si="13"/>
        <v>330.9</v>
      </c>
      <c r="U23" s="67">
        <f t="shared" si="13"/>
        <v>303.3</v>
      </c>
      <c r="V23" s="67">
        <f t="shared" si="13"/>
        <v>359.80000000000007</v>
      </c>
      <c r="W23" s="67">
        <f t="shared" si="13"/>
        <v>233.6</v>
      </c>
      <c r="X23" s="67">
        <f t="shared" si="13"/>
        <v>316.8</v>
      </c>
      <c r="Y23" s="67">
        <f t="shared" si="13"/>
        <v>191.7</v>
      </c>
      <c r="Z23" s="67">
        <f t="shared" si="13"/>
        <v>260.89999999999998</v>
      </c>
      <c r="AA23" s="68">
        <f t="shared" si="13"/>
        <v>238.8</v>
      </c>
      <c r="AB23" s="109">
        <v>479.2</v>
      </c>
      <c r="AC23" s="131">
        <v>240.3</v>
      </c>
      <c r="AD23" s="110">
        <v>346.8</v>
      </c>
      <c r="AE23" s="109">
        <v>210.6</v>
      </c>
      <c r="AF23" s="70" t="s">
        <v>38</v>
      </c>
      <c r="AG23" s="71" t="s">
        <v>38</v>
      </c>
      <c r="AH23" s="72">
        <f t="shared" si="8"/>
        <v>293.2448275862069</v>
      </c>
      <c r="AI23" s="218">
        <f t="shared" si="9"/>
        <v>0.71817123505132807</v>
      </c>
      <c r="AJ23" s="73" t="s">
        <v>92</v>
      </c>
      <c r="AK23" s="51"/>
      <c r="AL23" s="47"/>
    </row>
    <row r="24" spans="1:40" x14ac:dyDescent="0.25">
      <c r="A24" s="81" t="s">
        <v>11</v>
      </c>
      <c r="B24" s="67">
        <f t="shared" ref="B24:AA24" si="14">SUM(B2:B7)</f>
        <v>482</v>
      </c>
      <c r="C24" s="67">
        <f t="shared" si="14"/>
        <v>360</v>
      </c>
      <c r="D24" s="67">
        <f t="shared" si="14"/>
        <v>355</v>
      </c>
      <c r="E24" s="67">
        <f t="shared" si="14"/>
        <v>377</v>
      </c>
      <c r="F24" s="67">
        <f t="shared" si="14"/>
        <v>288</v>
      </c>
      <c r="G24" s="67">
        <f t="shared" si="14"/>
        <v>319</v>
      </c>
      <c r="H24" s="67">
        <f t="shared" si="14"/>
        <v>431</v>
      </c>
      <c r="I24" s="67">
        <f t="shared" si="14"/>
        <v>376</v>
      </c>
      <c r="J24" s="67">
        <f t="shared" si="14"/>
        <v>200</v>
      </c>
      <c r="K24" s="67">
        <f t="shared" si="14"/>
        <v>300</v>
      </c>
      <c r="L24" s="67">
        <f t="shared" si="14"/>
        <v>346</v>
      </c>
      <c r="M24" s="67">
        <f t="shared" si="14"/>
        <v>298</v>
      </c>
      <c r="N24" s="67">
        <f t="shared" si="14"/>
        <v>359</v>
      </c>
      <c r="O24" s="67">
        <f t="shared" si="14"/>
        <v>464</v>
      </c>
      <c r="P24" s="67">
        <f t="shared" si="14"/>
        <v>351</v>
      </c>
      <c r="Q24" s="67">
        <f t="shared" si="14"/>
        <v>229</v>
      </c>
      <c r="R24" s="67">
        <f t="shared" si="14"/>
        <v>348</v>
      </c>
      <c r="S24" s="67">
        <f t="shared" si="14"/>
        <v>253</v>
      </c>
      <c r="T24" s="67">
        <f t="shared" si="14"/>
        <v>345.9</v>
      </c>
      <c r="U24" s="67">
        <f t="shared" si="14"/>
        <v>392.6</v>
      </c>
      <c r="V24" s="67">
        <f t="shared" si="14"/>
        <v>384.20000000000005</v>
      </c>
      <c r="W24" s="67">
        <f t="shared" si="14"/>
        <v>274.3</v>
      </c>
      <c r="X24" s="67">
        <f t="shared" si="14"/>
        <v>351.90000000000003</v>
      </c>
      <c r="Y24" s="67">
        <f t="shared" si="14"/>
        <v>264.39999999999998</v>
      </c>
      <c r="Z24" s="67">
        <f t="shared" si="14"/>
        <v>379.5</v>
      </c>
      <c r="AA24" s="68">
        <f t="shared" si="14"/>
        <v>246.5</v>
      </c>
      <c r="AB24" s="109">
        <v>513</v>
      </c>
      <c r="AC24" s="132" t="s">
        <v>57</v>
      </c>
      <c r="AD24" s="110">
        <v>448.2</v>
      </c>
      <c r="AE24" s="109">
        <v>256.39999999999998</v>
      </c>
      <c r="AF24" s="70"/>
      <c r="AG24" s="71" t="s">
        <v>38</v>
      </c>
      <c r="AH24" s="72">
        <f t="shared" si="8"/>
        <v>335.74137931034483</v>
      </c>
      <c r="AI24" s="218">
        <f t="shared" si="9"/>
        <v>0.76368304832331946</v>
      </c>
      <c r="AJ24" s="73" t="s">
        <v>92</v>
      </c>
      <c r="AK24" s="51"/>
      <c r="AL24" s="47"/>
    </row>
    <row r="25" spans="1:40" x14ac:dyDescent="0.25">
      <c r="A25" s="81" t="s">
        <v>10</v>
      </c>
      <c r="B25" s="67">
        <f t="shared" ref="B25:AB25" si="15">SUM(B2:B8)</f>
        <v>596</v>
      </c>
      <c r="C25" s="67">
        <f t="shared" si="15"/>
        <v>408</v>
      </c>
      <c r="D25" s="67">
        <f t="shared" si="15"/>
        <v>373</v>
      </c>
      <c r="E25" s="67">
        <f t="shared" si="15"/>
        <v>461</v>
      </c>
      <c r="F25" s="67">
        <f t="shared" si="15"/>
        <v>377</v>
      </c>
      <c r="G25" s="67">
        <f t="shared" si="15"/>
        <v>365</v>
      </c>
      <c r="H25" s="67">
        <f t="shared" si="15"/>
        <v>473</v>
      </c>
      <c r="I25" s="67">
        <f t="shared" si="15"/>
        <v>415</v>
      </c>
      <c r="J25" s="67">
        <f t="shared" si="15"/>
        <v>247</v>
      </c>
      <c r="K25" s="67">
        <f t="shared" si="15"/>
        <v>343</v>
      </c>
      <c r="L25" s="67">
        <f t="shared" si="15"/>
        <v>372</v>
      </c>
      <c r="M25" s="67">
        <f t="shared" si="15"/>
        <v>398</v>
      </c>
      <c r="N25" s="67">
        <f t="shared" si="15"/>
        <v>411</v>
      </c>
      <c r="O25" s="67">
        <f t="shared" si="15"/>
        <v>505</v>
      </c>
      <c r="P25" s="67">
        <f t="shared" si="15"/>
        <v>431</v>
      </c>
      <c r="Q25" s="67">
        <f t="shared" si="15"/>
        <v>285</v>
      </c>
      <c r="R25" s="67">
        <f t="shared" si="15"/>
        <v>417</v>
      </c>
      <c r="S25" s="67">
        <f t="shared" si="15"/>
        <v>329</v>
      </c>
      <c r="T25" s="67">
        <f t="shared" si="15"/>
        <v>355.59999999999997</v>
      </c>
      <c r="U25" s="67">
        <f t="shared" si="15"/>
        <v>486.20000000000005</v>
      </c>
      <c r="V25" s="67">
        <f t="shared" si="15"/>
        <v>428.00000000000006</v>
      </c>
      <c r="W25" s="67">
        <f t="shared" si="15"/>
        <v>330.90000000000003</v>
      </c>
      <c r="X25" s="67">
        <f t="shared" si="15"/>
        <v>381.8</v>
      </c>
      <c r="Y25" s="67">
        <f t="shared" si="15"/>
        <v>312.39999999999998</v>
      </c>
      <c r="Z25" s="67">
        <f t="shared" si="15"/>
        <v>461.7</v>
      </c>
      <c r="AA25" s="68">
        <f t="shared" si="15"/>
        <v>280.5</v>
      </c>
      <c r="AB25" s="109">
        <f t="shared" si="15"/>
        <v>560.39999999999986</v>
      </c>
      <c r="AC25" s="131">
        <v>312.5</v>
      </c>
      <c r="AD25" s="110">
        <v>471.4</v>
      </c>
      <c r="AE25" s="109">
        <v>321</v>
      </c>
      <c r="AF25" s="70"/>
      <c r="AG25" s="71" t="s">
        <v>38</v>
      </c>
      <c r="AH25" s="72">
        <f t="shared" si="8"/>
        <v>399.56551724137933</v>
      </c>
      <c r="AI25" s="218">
        <f t="shared" si="9"/>
        <v>0.80337262889000116</v>
      </c>
      <c r="AJ25" s="73" t="s">
        <v>92</v>
      </c>
      <c r="AK25" s="51" t="s">
        <v>38</v>
      </c>
      <c r="AL25" s="47"/>
    </row>
    <row r="26" spans="1:40" x14ac:dyDescent="0.25">
      <c r="A26" s="81" t="s">
        <v>13</v>
      </c>
      <c r="B26" s="67">
        <f t="shared" ref="B26:AA26" si="16">SUM(B2:B9)</f>
        <v>631</v>
      </c>
      <c r="C26" s="67">
        <f t="shared" si="16"/>
        <v>441</v>
      </c>
      <c r="D26" s="67">
        <f t="shared" si="16"/>
        <v>426</v>
      </c>
      <c r="E26" s="67">
        <f t="shared" si="16"/>
        <v>476</v>
      </c>
      <c r="F26" s="67">
        <f t="shared" si="16"/>
        <v>499</v>
      </c>
      <c r="G26" s="67">
        <f t="shared" si="16"/>
        <v>400</v>
      </c>
      <c r="H26" s="67">
        <f t="shared" si="16"/>
        <v>553</v>
      </c>
      <c r="I26" s="67">
        <f t="shared" si="16"/>
        <v>429</v>
      </c>
      <c r="J26" s="67">
        <f t="shared" si="16"/>
        <v>315</v>
      </c>
      <c r="K26" s="67">
        <f t="shared" si="16"/>
        <v>452</v>
      </c>
      <c r="L26" s="67">
        <f t="shared" si="16"/>
        <v>385</v>
      </c>
      <c r="M26" s="67">
        <f t="shared" si="16"/>
        <v>483</v>
      </c>
      <c r="N26" s="67">
        <f t="shared" si="16"/>
        <v>467</v>
      </c>
      <c r="O26" s="67">
        <f t="shared" si="16"/>
        <v>624</v>
      </c>
      <c r="P26" s="67">
        <f t="shared" si="16"/>
        <v>480</v>
      </c>
      <c r="Q26" s="67">
        <f t="shared" si="16"/>
        <v>311</v>
      </c>
      <c r="R26" s="67">
        <f t="shared" si="16"/>
        <v>524</v>
      </c>
      <c r="S26" s="67">
        <f t="shared" si="16"/>
        <v>395</v>
      </c>
      <c r="T26" s="67">
        <f t="shared" si="16"/>
        <v>474.9</v>
      </c>
      <c r="U26" s="67">
        <f t="shared" si="16"/>
        <v>583</v>
      </c>
      <c r="V26" s="67">
        <f t="shared" si="16"/>
        <v>492.6</v>
      </c>
      <c r="W26" s="67">
        <f t="shared" si="16"/>
        <v>348.3</v>
      </c>
      <c r="X26" s="67">
        <f t="shared" si="16"/>
        <v>475.9</v>
      </c>
      <c r="Y26" s="67">
        <f t="shared" si="16"/>
        <v>373.9</v>
      </c>
      <c r="Z26" s="67">
        <f t="shared" si="16"/>
        <v>508.2</v>
      </c>
      <c r="AA26" s="68">
        <f t="shared" si="16"/>
        <v>327.10000000000002</v>
      </c>
      <c r="AB26" s="111">
        <v>669.3</v>
      </c>
      <c r="AC26" s="132">
        <v>411.2</v>
      </c>
      <c r="AD26" s="110">
        <v>496.2</v>
      </c>
      <c r="AE26" s="109">
        <v>380.9</v>
      </c>
      <c r="AF26" s="69"/>
      <c r="AG26" s="71" t="s">
        <v>38</v>
      </c>
      <c r="AH26" s="72">
        <f t="shared" si="8"/>
        <v>463.84827586206899</v>
      </c>
      <c r="AI26" s="218">
        <f t="shared" si="9"/>
        <v>0.82117368937524149</v>
      </c>
      <c r="AJ26" s="73" t="s">
        <v>92</v>
      </c>
      <c r="AK26" s="51"/>
      <c r="AL26" s="47"/>
    </row>
    <row r="27" spans="1:40" x14ac:dyDescent="0.25">
      <c r="A27" s="81" t="s">
        <v>43</v>
      </c>
      <c r="B27" s="67">
        <f t="shared" ref="B27:AA27" si="17">SUM(B2:B10)</f>
        <v>690</v>
      </c>
      <c r="C27" s="67">
        <f t="shared" si="17"/>
        <v>501</v>
      </c>
      <c r="D27" s="67">
        <f t="shared" si="17"/>
        <v>467</v>
      </c>
      <c r="E27" s="67">
        <f t="shared" si="17"/>
        <v>538</v>
      </c>
      <c r="F27" s="67">
        <f t="shared" si="17"/>
        <v>591</v>
      </c>
      <c r="G27" s="67">
        <f t="shared" si="17"/>
        <v>505</v>
      </c>
      <c r="H27" s="67">
        <f t="shared" si="17"/>
        <v>652</v>
      </c>
      <c r="I27" s="67">
        <f t="shared" si="17"/>
        <v>568</v>
      </c>
      <c r="J27" s="67">
        <f t="shared" si="17"/>
        <v>350</v>
      </c>
      <c r="K27" s="67">
        <f t="shared" si="17"/>
        <v>461</v>
      </c>
      <c r="L27" s="67">
        <f t="shared" si="17"/>
        <v>492</v>
      </c>
      <c r="M27" s="67">
        <f t="shared" si="17"/>
        <v>587</v>
      </c>
      <c r="N27" s="67">
        <f t="shared" si="17"/>
        <v>545</v>
      </c>
      <c r="O27" s="67">
        <f t="shared" si="17"/>
        <v>723</v>
      </c>
      <c r="P27" s="67">
        <f t="shared" si="17"/>
        <v>536</v>
      </c>
      <c r="Q27" s="67">
        <f t="shared" si="17"/>
        <v>326</v>
      </c>
      <c r="R27" s="67">
        <f t="shared" si="17"/>
        <v>543</v>
      </c>
      <c r="S27" s="67">
        <f t="shared" si="17"/>
        <v>436</v>
      </c>
      <c r="T27" s="67">
        <f t="shared" si="17"/>
        <v>538.5</v>
      </c>
      <c r="U27" s="67">
        <f t="shared" si="17"/>
        <v>624.20000000000005</v>
      </c>
      <c r="V27" s="67">
        <f t="shared" si="17"/>
        <v>571.1</v>
      </c>
      <c r="W27" s="67">
        <f t="shared" si="17"/>
        <v>376</v>
      </c>
      <c r="X27" s="67">
        <f t="shared" si="17"/>
        <v>541.5</v>
      </c>
      <c r="Y27" s="67">
        <f t="shared" si="17"/>
        <v>397.29999999999995</v>
      </c>
      <c r="Z27" s="67">
        <f t="shared" si="17"/>
        <v>589.6</v>
      </c>
      <c r="AA27" s="68">
        <f t="shared" si="17"/>
        <v>365.6</v>
      </c>
      <c r="AB27" s="109">
        <v>678.4</v>
      </c>
      <c r="AC27" s="131">
        <v>514.9</v>
      </c>
      <c r="AD27" s="110">
        <v>524.5</v>
      </c>
      <c r="AE27" s="109">
        <v>430.3</v>
      </c>
      <c r="AF27" s="70"/>
      <c r="AG27" s="71" t="s">
        <v>38</v>
      </c>
      <c r="AH27" s="72">
        <f t="shared" si="8"/>
        <v>525.2620689655173</v>
      </c>
      <c r="AI27" s="218">
        <f t="shared" si="9"/>
        <v>0.81921011514777509</v>
      </c>
      <c r="AJ27" s="73" t="s">
        <v>92</v>
      </c>
      <c r="AK27" s="51"/>
      <c r="AL27" s="47"/>
    </row>
    <row r="28" spans="1:40" x14ac:dyDescent="0.25">
      <c r="A28" s="81" t="s">
        <v>15</v>
      </c>
      <c r="B28" s="67">
        <f t="shared" ref="B28:AA28" si="18">SUM(B2:B11)</f>
        <v>772</v>
      </c>
      <c r="C28" s="67">
        <f t="shared" si="18"/>
        <v>576</v>
      </c>
      <c r="D28" s="67">
        <f t="shared" si="18"/>
        <v>620</v>
      </c>
      <c r="E28" s="67">
        <f t="shared" si="18"/>
        <v>569</v>
      </c>
      <c r="F28" s="67">
        <f t="shared" si="18"/>
        <v>696</v>
      </c>
      <c r="G28" s="67">
        <f t="shared" si="18"/>
        <v>668</v>
      </c>
      <c r="H28" s="67">
        <f t="shared" si="18"/>
        <v>763</v>
      </c>
      <c r="I28" s="67">
        <f t="shared" si="18"/>
        <v>593</v>
      </c>
      <c r="J28" s="67">
        <f t="shared" si="18"/>
        <v>391</v>
      </c>
      <c r="K28" s="67">
        <f t="shared" si="18"/>
        <v>552</v>
      </c>
      <c r="L28" s="67">
        <f t="shared" si="18"/>
        <v>650</v>
      </c>
      <c r="M28" s="67">
        <f t="shared" si="18"/>
        <v>654</v>
      </c>
      <c r="N28" s="67">
        <f t="shared" si="18"/>
        <v>809</v>
      </c>
      <c r="O28" s="67">
        <f t="shared" si="18"/>
        <v>822</v>
      </c>
      <c r="P28" s="67">
        <f t="shared" si="18"/>
        <v>601</v>
      </c>
      <c r="Q28" s="67">
        <f t="shared" si="18"/>
        <v>386</v>
      </c>
      <c r="R28" s="67">
        <f t="shared" si="18"/>
        <v>624</v>
      </c>
      <c r="S28" s="67">
        <f t="shared" si="18"/>
        <v>511</v>
      </c>
      <c r="T28" s="67">
        <f t="shared" si="18"/>
        <v>666.1</v>
      </c>
      <c r="U28" s="67">
        <f t="shared" si="18"/>
        <v>671.5</v>
      </c>
      <c r="V28" s="67">
        <f t="shared" si="18"/>
        <v>652.20000000000005</v>
      </c>
      <c r="W28" s="67">
        <f t="shared" si="18"/>
        <v>441.8</v>
      </c>
      <c r="X28" s="67">
        <f t="shared" si="18"/>
        <v>616.9</v>
      </c>
      <c r="Y28" s="67">
        <f t="shared" si="18"/>
        <v>429.9</v>
      </c>
      <c r="Z28" s="67">
        <f t="shared" si="18"/>
        <v>717.30000000000007</v>
      </c>
      <c r="AA28" s="68">
        <f t="shared" si="18"/>
        <v>523.79999999999995</v>
      </c>
      <c r="AB28" s="109">
        <v>784.2</v>
      </c>
      <c r="AC28" s="131">
        <v>581.20000000000005</v>
      </c>
      <c r="AD28" s="110">
        <v>561.70000000000005</v>
      </c>
      <c r="AE28" s="109"/>
      <c r="AF28" s="70"/>
      <c r="AG28" s="71" t="s">
        <v>38</v>
      </c>
      <c r="AH28" s="72">
        <f t="shared" si="8"/>
        <v>617.36551724137928</v>
      </c>
      <c r="AI28" s="218">
        <f t="shared" si="9"/>
        <v>0</v>
      </c>
      <c r="AJ28" s="73" t="s">
        <v>47</v>
      </c>
      <c r="AK28" s="51"/>
      <c r="AL28" s="47"/>
    </row>
    <row r="29" spans="1:40" x14ac:dyDescent="0.25">
      <c r="A29" s="81" t="s">
        <v>44</v>
      </c>
      <c r="B29" s="67">
        <f t="shared" ref="B29:AA29" si="19">SUM(B2:B12)</f>
        <v>822</v>
      </c>
      <c r="C29" s="67">
        <f t="shared" si="19"/>
        <v>612</v>
      </c>
      <c r="D29" s="67">
        <f t="shared" si="19"/>
        <v>730</v>
      </c>
      <c r="E29" s="67">
        <f t="shared" si="19"/>
        <v>669</v>
      </c>
      <c r="F29" s="67">
        <f t="shared" si="19"/>
        <v>814</v>
      </c>
      <c r="G29" s="67">
        <f t="shared" si="19"/>
        <v>726</v>
      </c>
      <c r="H29" s="67">
        <f t="shared" si="19"/>
        <v>806</v>
      </c>
      <c r="I29" s="67">
        <f t="shared" si="19"/>
        <v>624</v>
      </c>
      <c r="J29" s="67">
        <f t="shared" si="19"/>
        <v>523</v>
      </c>
      <c r="K29" s="67">
        <f t="shared" si="19"/>
        <v>669</v>
      </c>
      <c r="L29" s="67">
        <f t="shared" si="19"/>
        <v>709</v>
      </c>
      <c r="M29" s="67">
        <f t="shared" si="19"/>
        <v>699</v>
      </c>
      <c r="N29" s="67">
        <f t="shared" si="19"/>
        <v>973</v>
      </c>
      <c r="O29" s="67">
        <f t="shared" si="19"/>
        <v>869</v>
      </c>
      <c r="P29" s="67">
        <f t="shared" si="19"/>
        <v>742</v>
      </c>
      <c r="Q29" s="67">
        <f t="shared" si="19"/>
        <v>517</v>
      </c>
      <c r="R29" s="67">
        <f t="shared" si="19"/>
        <v>658</v>
      </c>
      <c r="S29" s="67">
        <f t="shared" si="19"/>
        <v>544</v>
      </c>
      <c r="T29" s="67">
        <f t="shared" si="19"/>
        <v>710.1</v>
      </c>
      <c r="U29" s="67">
        <f t="shared" si="19"/>
        <v>720.9</v>
      </c>
      <c r="V29" s="67">
        <f t="shared" si="19"/>
        <v>779</v>
      </c>
      <c r="W29" s="67">
        <f t="shared" si="19"/>
        <v>629.9</v>
      </c>
      <c r="X29" s="67">
        <f t="shared" si="19"/>
        <v>688.8</v>
      </c>
      <c r="Y29" s="67">
        <f t="shared" si="19"/>
        <v>465.4</v>
      </c>
      <c r="Z29" s="67">
        <f t="shared" si="19"/>
        <v>802.7</v>
      </c>
      <c r="AA29" s="68">
        <f t="shared" si="19"/>
        <v>623.4</v>
      </c>
      <c r="AB29" s="109">
        <v>949.2</v>
      </c>
      <c r="AC29" s="131">
        <v>646.1</v>
      </c>
      <c r="AD29" s="110">
        <v>660.8</v>
      </c>
      <c r="AE29" s="109"/>
      <c r="AF29" s="70" t="s">
        <v>87</v>
      </c>
      <c r="AG29" s="70" t="s">
        <v>113</v>
      </c>
      <c r="AH29" s="72">
        <f t="shared" si="8"/>
        <v>702.83793103448272</v>
      </c>
      <c r="AI29" s="218">
        <f t="shared" si="9"/>
        <v>0</v>
      </c>
      <c r="AJ29" s="73" t="s">
        <v>47</v>
      </c>
      <c r="AK29" s="51"/>
      <c r="AL29" s="47"/>
    </row>
    <row r="30" spans="1:40" x14ac:dyDescent="0.25">
      <c r="A30" s="81" t="s">
        <v>45</v>
      </c>
      <c r="B30" s="67">
        <f t="shared" ref="B30:AA30" si="20">SUM(B2:B13)</f>
        <v>847</v>
      </c>
      <c r="C30" s="67">
        <f t="shared" si="20"/>
        <v>731</v>
      </c>
      <c r="D30" s="67">
        <f t="shared" si="20"/>
        <v>799</v>
      </c>
      <c r="E30" s="67">
        <f t="shared" si="20"/>
        <v>698</v>
      </c>
      <c r="F30" s="67">
        <f t="shared" si="20"/>
        <v>871</v>
      </c>
      <c r="G30" s="67">
        <f t="shared" si="20"/>
        <v>863</v>
      </c>
      <c r="H30" s="67">
        <f t="shared" si="20"/>
        <v>912</v>
      </c>
      <c r="I30" s="67">
        <f t="shared" si="20"/>
        <v>724</v>
      </c>
      <c r="J30" s="67">
        <f t="shared" si="20"/>
        <v>567</v>
      </c>
      <c r="K30" s="67">
        <f t="shared" si="20"/>
        <v>797</v>
      </c>
      <c r="L30" s="67">
        <f t="shared" si="20"/>
        <v>791</v>
      </c>
      <c r="M30" s="67">
        <f t="shared" si="20"/>
        <v>809</v>
      </c>
      <c r="N30" s="115">
        <f t="shared" si="20"/>
        <v>1070</v>
      </c>
      <c r="O30" s="67">
        <f t="shared" si="20"/>
        <v>895</v>
      </c>
      <c r="P30" s="67">
        <f t="shared" si="20"/>
        <v>894</v>
      </c>
      <c r="Q30" s="67">
        <f t="shared" si="20"/>
        <v>601</v>
      </c>
      <c r="R30" s="67">
        <f t="shared" si="20"/>
        <v>718</v>
      </c>
      <c r="S30" s="67">
        <f t="shared" si="20"/>
        <v>616</v>
      </c>
      <c r="T30" s="67">
        <f t="shared" si="20"/>
        <v>803.80000000000007</v>
      </c>
      <c r="U30" s="67">
        <f t="shared" si="20"/>
        <v>766.6</v>
      </c>
      <c r="V30" s="67">
        <f t="shared" si="20"/>
        <v>803.5</v>
      </c>
      <c r="W30" s="67">
        <f t="shared" si="20"/>
        <v>757.19999999999993</v>
      </c>
      <c r="X30" s="67">
        <f t="shared" si="20"/>
        <v>748.59999999999991</v>
      </c>
      <c r="Y30" s="156">
        <f t="shared" si="20"/>
        <v>552.4</v>
      </c>
      <c r="Z30" s="67">
        <f t="shared" si="20"/>
        <v>930.6</v>
      </c>
      <c r="AA30" s="68">
        <f t="shared" si="20"/>
        <v>751.5</v>
      </c>
      <c r="AB30" s="109">
        <v>1009.3</v>
      </c>
      <c r="AC30" s="131">
        <v>693.9</v>
      </c>
      <c r="AD30" s="110">
        <v>675.4</v>
      </c>
      <c r="AE30" s="109"/>
      <c r="AF30" s="130" t="s">
        <v>38</v>
      </c>
      <c r="AG30" s="71">
        <f>SUM(B30:AD30)</f>
        <v>22695.800000000003</v>
      </c>
      <c r="AH30" s="72">
        <f t="shared" si="8"/>
        <v>782.61379310344842</v>
      </c>
      <c r="AI30" s="218">
        <f t="shared" si="9"/>
        <v>0</v>
      </c>
      <c r="AJ30" s="73" t="s">
        <v>47</v>
      </c>
      <c r="AK30" s="51"/>
      <c r="AL30" s="47"/>
    </row>
    <row r="31" spans="1:40" x14ac:dyDescent="0.25">
      <c r="A31" s="14"/>
      <c r="B31" s="226" t="s">
        <v>107</v>
      </c>
      <c r="C31" s="14"/>
      <c r="D31" s="14"/>
      <c r="E31" s="14"/>
      <c r="F31" s="14"/>
      <c r="G31" s="14"/>
      <c r="H31" s="14"/>
      <c r="I31" s="14"/>
      <c r="J31" s="14" t="s">
        <v>85</v>
      </c>
      <c r="K31" s="14"/>
      <c r="L31" s="14"/>
      <c r="M31" s="14"/>
      <c r="N31" s="14"/>
      <c r="O31" s="14"/>
      <c r="P31" s="14"/>
      <c r="Q31" s="14" t="s">
        <v>85</v>
      </c>
      <c r="R31" s="14"/>
      <c r="S31" s="14" t="s">
        <v>85</v>
      </c>
      <c r="T31" s="14"/>
      <c r="U31" s="14"/>
      <c r="V31" s="14"/>
      <c r="W31" s="14"/>
      <c r="X31" s="14"/>
      <c r="Y31" s="14" t="s">
        <v>85</v>
      </c>
      <c r="Z31" s="14"/>
      <c r="AA31" s="14"/>
      <c r="AB31" s="14"/>
      <c r="AC31" s="14"/>
      <c r="AD31" s="14"/>
      <c r="AE31" s="14"/>
      <c r="AG31" s="124" t="s">
        <v>84</v>
      </c>
      <c r="AH31" s="124"/>
      <c r="AI31" s="124"/>
    </row>
    <row r="32" spans="1:40" x14ac:dyDescent="0.25">
      <c r="A32" s="227" t="s">
        <v>106</v>
      </c>
      <c r="B32" s="124">
        <v>1</v>
      </c>
      <c r="C32" s="124">
        <v>2</v>
      </c>
      <c r="D32" s="124">
        <v>3</v>
      </c>
      <c r="E32" s="124">
        <v>4</v>
      </c>
      <c r="F32" s="124">
        <v>5</v>
      </c>
      <c r="G32" s="124">
        <v>6</v>
      </c>
      <c r="H32" s="124">
        <v>7</v>
      </c>
      <c r="I32" s="124">
        <v>8</v>
      </c>
      <c r="J32" s="124">
        <v>9</v>
      </c>
      <c r="K32" s="124">
        <v>10</v>
      </c>
      <c r="L32" s="124">
        <v>11</v>
      </c>
      <c r="M32" s="124">
        <v>12</v>
      </c>
      <c r="N32" s="124">
        <v>13</v>
      </c>
      <c r="O32" s="124">
        <v>14</v>
      </c>
      <c r="P32" s="124">
        <v>15</v>
      </c>
      <c r="Q32" s="124">
        <v>16</v>
      </c>
      <c r="R32" s="124">
        <v>17</v>
      </c>
      <c r="S32" s="124">
        <v>18</v>
      </c>
      <c r="T32" s="124">
        <v>19</v>
      </c>
      <c r="U32" s="124">
        <v>20</v>
      </c>
      <c r="V32" s="124">
        <v>21</v>
      </c>
      <c r="W32" s="124">
        <v>22</v>
      </c>
      <c r="X32" s="124">
        <v>23</v>
      </c>
      <c r="Y32" s="124">
        <v>24</v>
      </c>
      <c r="Z32" s="124">
        <v>25</v>
      </c>
      <c r="AA32" s="124">
        <v>26</v>
      </c>
      <c r="AB32" s="124">
        <v>27</v>
      </c>
      <c r="AC32" s="124">
        <v>28</v>
      </c>
      <c r="AD32" s="124">
        <v>29</v>
      </c>
      <c r="AE32" s="230" t="s">
        <v>105</v>
      </c>
      <c r="AG32" s="27" t="s">
        <v>38</v>
      </c>
    </row>
    <row r="33" spans="2:3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28" t="s">
        <v>109</v>
      </c>
      <c r="AA33" s="229"/>
      <c r="AB33" s="229"/>
      <c r="AC33" s="229"/>
      <c r="AD33" s="229"/>
      <c r="AE33" s="229"/>
    </row>
    <row r="34" spans="2:3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26"/>
      <c r="AA34" s="14"/>
      <c r="AB34" s="14"/>
      <c r="AC34" s="14"/>
      <c r="AD34" s="14"/>
      <c r="AE34" s="14"/>
    </row>
    <row r="35" spans="2:3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</sheetData>
  <pageMargins left="0.69972223043441772" right="0.69972223043441772" top="1.045555591583252" bottom="1.045555591583252" header="0.75" footer="0.75"/>
  <pageSetup paperSize="9" fitToWidth="0" fitToHeight="0" pageOrder="overThenDown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9" zoomScale="85" zoomScaleNormal="85" workbookViewId="0">
      <selection activeCell="J34" sqref="J34"/>
    </sheetView>
  </sheetViews>
  <sheetFormatPr defaultRowHeight="14.25" x14ac:dyDescent="0.2"/>
  <sheetData>
    <row r="1" spans="1:14" x14ac:dyDescent="0.2">
      <c r="A1" s="29" t="s">
        <v>8</v>
      </c>
      <c r="B1" s="242" t="s">
        <v>9</v>
      </c>
      <c r="C1" s="242" t="s">
        <v>42</v>
      </c>
      <c r="D1" s="241" t="s">
        <v>7</v>
      </c>
      <c r="E1" s="241" t="s">
        <v>6</v>
      </c>
      <c r="F1" s="241" t="s">
        <v>24</v>
      </c>
      <c r="G1" s="243" t="s">
        <v>11</v>
      </c>
      <c r="H1" s="243" t="s">
        <v>10</v>
      </c>
      <c r="I1" s="243" t="s">
        <v>13</v>
      </c>
      <c r="J1" s="244" t="s">
        <v>43</v>
      </c>
      <c r="K1" s="244" t="s">
        <v>15</v>
      </c>
      <c r="L1" s="244" t="s">
        <v>44</v>
      </c>
      <c r="M1" s="242" t="s">
        <v>45</v>
      </c>
      <c r="N1" s="245" t="s">
        <v>115</v>
      </c>
    </row>
    <row r="2" spans="1:14" ht="15" x14ac:dyDescent="0.25">
      <c r="A2" s="16">
        <v>1</v>
      </c>
      <c r="B2" s="24">
        <v>9.1999999999999993</v>
      </c>
      <c r="C2" s="24">
        <v>3.4</v>
      </c>
      <c r="D2" s="172">
        <v>0.9</v>
      </c>
      <c r="E2" s="24" t="s">
        <v>78</v>
      </c>
      <c r="F2" s="172">
        <v>1.3</v>
      </c>
      <c r="G2" s="172" t="s">
        <v>38</v>
      </c>
      <c r="H2" s="24">
        <v>0.5</v>
      </c>
      <c r="I2" s="172" t="s">
        <v>38</v>
      </c>
      <c r="J2" s="181">
        <v>5.3</v>
      </c>
      <c r="K2" s="172" t="s">
        <v>38</v>
      </c>
      <c r="L2" s="172" t="s">
        <v>38</v>
      </c>
      <c r="M2" s="24" t="s">
        <v>38</v>
      </c>
      <c r="N2" s="246" t="s">
        <v>114</v>
      </c>
    </row>
    <row r="3" spans="1:14" ht="15" x14ac:dyDescent="0.25">
      <c r="A3" s="16">
        <v>2</v>
      </c>
      <c r="B3" s="24" t="s">
        <v>38</v>
      </c>
      <c r="C3" s="24">
        <v>1.1000000000000001</v>
      </c>
      <c r="D3" s="192">
        <v>0.5</v>
      </c>
      <c r="E3" s="24" t="s">
        <v>38</v>
      </c>
      <c r="F3" s="24">
        <v>2.2999999999999998</v>
      </c>
      <c r="G3" s="24" t="s">
        <v>0</v>
      </c>
      <c r="H3" s="172" t="s">
        <v>38</v>
      </c>
      <c r="I3" s="172">
        <v>12.8</v>
      </c>
      <c r="J3" s="240" t="s">
        <v>0</v>
      </c>
      <c r="K3" s="24" t="s">
        <v>38</v>
      </c>
      <c r="L3" s="172" t="s">
        <v>38</v>
      </c>
      <c r="M3" s="172" t="s">
        <v>38</v>
      </c>
    </row>
    <row r="4" spans="1:14" ht="15" x14ac:dyDescent="0.25">
      <c r="A4" s="16">
        <v>3</v>
      </c>
      <c r="B4" s="24" t="s">
        <v>38</v>
      </c>
      <c r="C4" s="24">
        <v>4.5</v>
      </c>
      <c r="D4" s="90">
        <v>0.9</v>
      </c>
      <c r="E4" s="24">
        <v>0.8</v>
      </c>
      <c r="F4" s="24">
        <v>4.8</v>
      </c>
      <c r="G4" s="24" t="s">
        <v>38</v>
      </c>
      <c r="H4" s="24" t="s">
        <v>38</v>
      </c>
      <c r="I4" s="172">
        <v>0.5</v>
      </c>
      <c r="J4" s="172">
        <v>2.2999999999999998</v>
      </c>
      <c r="K4" s="24" t="s">
        <v>38</v>
      </c>
      <c r="L4" s="172" t="s">
        <v>38</v>
      </c>
      <c r="M4" s="24" t="s">
        <v>38</v>
      </c>
    </row>
    <row r="5" spans="1:14" ht="15" x14ac:dyDescent="0.25">
      <c r="A5" s="16">
        <v>4</v>
      </c>
      <c r="B5" s="24">
        <v>1.1000000000000001</v>
      </c>
      <c r="C5" s="24"/>
      <c r="D5" s="24">
        <v>4.4000000000000004</v>
      </c>
      <c r="E5" s="24" t="s">
        <v>0</v>
      </c>
      <c r="F5" s="24" t="s">
        <v>38</v>
      </c>
      <c r="G5" s="24" t="s">
        <v>38</v>
      </c>
      <c r="H5" s="24" t="s">
        <v>38</v>
      </c>
      <c r="I5" s="24" t="s">
        <v>0</v>
      </c>
      <c r="J5" s="24">
        <v>0.1</v>
      </c>
      <c r="K5" s="24" t="s">
        <v>38</v>
      </c>
      <c r="L5" s="172" t="s">
        <v>38</v>
      </c>
      <c r="M5" s="24" t="s">
        <v>38</v>
      </c>
    </row>
    <row r="6" spans="1:14" ht="15" x14ac:dyDescent="0.25">
      <c r="A6" s="16">
        <v>5</v>
      </c>
      <c r="B6" s="24" t="s">
        <v>38</v>
      </c>
      <c r="C6" s="24" t="s">
        <v>38</v>
      </c>
      <c r="D6" s="24">
        <v>4</v>
      </c>
      <c r="E6" s="24" t="s">
        <v>38</v>
      </c>
      <c r="F6" s="24">
        <v>0.1</v>
      </c>
      <c r="G6" s="24">
        <v>15.7</v>
      </c>
      <c r="H6" s="24" t="s">
        <v>38</v>
      </c>
      <c r="I6" s="24">
        <v>1.5</v>
      </c>
      <c r="J6" s="172">
        <v>1.1000000000000001</v>
      </c>
      <c r="K6" s="24" t="s">
        <v>38</v>
      </c>
      <c r="L6" s="172" t="s">
        <v>38</v>
      </c>
      <c r="M6" s="24" t="s">
        <v>38</v>
      </c>
    </row>
    <row r="7" spans="1:14" ht="15" x14ac:dyDescent="0.25">
      <c r="A7" s="16">
        <v>6</v>
      </c>
      <c r="B7" s="24">
        <v>4</v>
      </c>
      <c r="C7" s="24">
        <v>7.6</v>
      </c>
      <c r="D7" s="185">
        <v>0.1</v>
      </c>
      <c r="E7" s="24" t="s">
        <v>38</v>
      </c>
      <c r="F7" s="24" t="s">
        <v>38</v>
      </c>
      <c r="G7" s="24">
        <v>7.4</v>
      </c>
      <c r="H7" s="24" t="s">
        <v>38</v>
      </c>
      <c r="I7" s="24" t="s">
        <v>38</v>
      </c>
      <c r="J7" s="172" t="s">
        <v>0</v>
      </c>
      <c r="K7" s="24" t="s">
        <v>38</v>
      </c>
      <c r="L7" s="172" t="s">
        <v>38</v>
      </c>
      <c r="M7" s="24" t="s">
        <v>38</v>
      </c>
    </row>
    <row r="8" spans="1:14" ht="15" x14ac:dyDescent="0.25">
      <c r="A8" s="16">
        <v>7</v>
      </c>
      <c r="B8" s="24">
        <v>0.6</v>
      </c>
      <c r="C8" s="24">
        <v>0.7</v>
      </c>
      <c r="D8" s="24">
        <v>2.7</v>
      </c>
      <c r="E8" s="24" t="s">
        <v>38</v>
      </c>
      <c r="F8" s="24" t="s">
        <v>38</v>
      </c>
      <c r="G8" s="24">
        <v>0.1</v>
      </c>
      <c r="H8" s="172" t="s">
        <v>38</v>
      </c>
      <c r="I8" s="24" t="s">
        <v>38</v>
      </c>
      <c r="J8" s="24">
        <v>1</v>
      </c>
      <c r="K8" s="172" t="s">
        <v>38</v>
      </c>
      <c r="L8" s="172" t="s">
        <v>38</v>
      </c>
      <c r="M8" s="24" t="s">
        <v>38</v>
      </c>
    </row>
    <row r="9" spans="1:14" ht="15" x14ac:dyDescent="0.25">
      <c r="A9" s="16">
        <v>8</v>
      </c>
      <c r="B9" s="24">
        <v>1.2</v>
      </c>
      <c r="C9" s="24">
        <v>0.2</v>
      </c>
      <c r="D9" s="24">
        <v>0.5</v>
      </c>
      <c r="E9" s="24" t="s">
        <v>38</v>
      </c>
      <c r="F9" s="24" t="s">
        <v>38</v>
      </c>
      <c r="G9" s="181">
        <v>4.4000000000000004</v>
      </c>
      <c r="H9" s="24" t="s">
        <v>38</v>
      </c>
      <c r="I9" s="24" t="s">
        <v>38</v>
      </c>
      <c r="J9" s="24">
        <v>9.1</v>
      </c>
      <c r="K9" s="172" t="s">
        <v>38</v>
      </c>
      <c r="L9" s="194" t="s">
        <v>38</v>
      </c>
      <c r="M9" s="172" t="s">
        <v>38</v>
      </c>
    </row>
    <row r="10" spans="1:14" ht="15" x14ac:dyDescent="0.25">
      <c r="A10" s="16">
        <v>9</v>
      </c>
      <c r="B10" s="24">
        <v>5.5</v>
      </c>
      <c r="C10" s="24">
        <v>0.2</v>
      </c>
      <c r="D10" s="24" t="s">
        <v>0</v>
      </c>
      <c r="E10" s="24" t="s">
        <v>38</v>
      </c>
      <c r="F10" s="24" t="s">
        <v>38</v>
      </c>
      <c r="G10" s="24" t="s">
        <v>0</v>
      </c>
      <c r="H10" s="24" t="s">
        <v>38</v>
      </c>
      <c r="I10" s="24">
        <v>2</v>
      </c>
      <c r="J10" s="239">
        <v>1.1000000000000001</v>
      </c>
      <c r="K10" s="88" t="s">
        <v>38</v>
      </c>
      <c r="L10" s="204" t="s">
        <v>38</v>
      </c>
      <c r="M10" s="207" t="s">
        <v>38</v>
      </c>
    </row>
    <row r="11" spans="1:14" ht="15" x14ac:dyDescent="0.25">
      <c r="A11" s="16">
        <v>10</v>
      </c>
      <c r="B11" s="24">
        <v>0.1</v>
      </c>
      <c r="C11" s="214">
        <v>2.2999999999999998</v>
      </c>
      <c r="D11" s="24">
        <v>0</v>
      </c>
      <c r="E11" s="24" t="s">
        <v>38</v>
      </c>
      <c r="F11" s="24" t="s">
        <v>38</v>
      </c>
      <c r="G11" s="181" t="s">
        <v>38</v>
      </c>
      <c r="H11" s="194" t="s">
        <v>38</v>
      </c>
      <c r="I11" s="172">
        <v>0.8</v>
      </c>
      <c r="J11" s="172">
        <v>2.9</v>
      </c>
      <c r="K11" s="198" t="s">
        <v>38</v>
      </c>
      <c r="L11" s="195" t="s">
        <v>38</v>
      </c>
      <c r="M11" s="206" t="s">
        <v>38</v>
      </c>
      <c r="N11" t="s">
        <v>38</v>
      </c>
    </row>
    <row r="12" spans="1:14" ht="15" x14ac:dyDescent="0.25">
      <c r="A12" s="16">
        <v>11</v>
      </c>
      <c r="B12" s="24" t="s">
        <v>38</v>
      </c>
      <c r="C12" s="163">
        <v>3.5</v>
      </c>
      <c r="D12" s="24">
        <v>0</v>
      </c>
      <c r="E12" s="24" t="s">
        <v>38</v>
      </c>
      <c r="F12" s="24">
        <v>2.4</v>
      </c>
      <c r="G12" s="171" t="s">
        <v>38</v>
      </c>
      <c r="H12" s="89">
        <v>31.5</v>
      </c>
      <c r="I12" s="165">
        <v>0.3</v>
      </c>
      <c r="J12" s="24">
        <v>0.7</v>
      </c>
      <c r="K12" s="199" t="s">
        <v>38</v>
      </c>
      <c r="L12" s="205" t="s">
        <v>38</v>
      </c>
      <c r="M12" s="195" t="s">
        <v>38</v>
      </c>
    </row>
    <row r="13" spans="1:14" ht="15" x14ac:dyDescent="0.25">
      <c r="A13" s="16">
        <v>12</v>
      </c>
      <c r="B13" s="163">
        <v>22.7</v>
      </c>
      <c r="C13" s="24">
        <v>0.2</v>
      </c>
      <c r="D13" s="24" t="s">
        <v>78</v>
      </c>
      <c r="E13" s="24" t="s">
        <v>38</v>
      </c>
      <c r="F13" s="24">
        <v>0.4</v>
      </c>
      <c r="G13" s="88" t="s">
        <v>38</v>
      </c>
      <c r="H13" s="195">
        <v>0.2</v>
      </c>
      <c r="I13" s="165" t="s">
        <v>38</v>
      </c>
      <c r="J13" s="88">
        <v>2.8</v>
      </c>
      <c r="K13" s="200" t="s">
        <v>38</v>
      </c>
      <c r="L13" s="206" t="s">
        <v>38</v>
      </c>
      <c r="M13" s="195" t="s">
        <v>38</v>
      </c>
    </row>
    <row r="14" spans="1:14" ht="15" x14ac:dyDescent="0.25">
      <c r="A14" s="16">
        <v>13</v>
      </c>
      <c r="B14" s="163">
        <v>0.6</v>
      </c>
      <c r="C14" s="185" t="s">
        <v>38</v>
      </c>
      <c r="D14" s="24" t="s">
        <v>38</v>
      </c>
      <c r="E14" s="24" t="s">
        <v>38</v>
      </c>
      <c r="F14" s="24">
        <v>2</v>
      </c>
      <c r="G14" s="24" t="s">
        <v>38</v>
      </c>
      <c r="H14" s="196" t="s">
        <v>38</v>
      </c>
      <c r="I14" s="24" t="s">
        <v>38</v>
      </c>
      <c r="J14" s="88">
        <v>0.2</v>
      </c>
      <c r="K14" s="201" t="s">
        <v>38</v>
      </c>
      <c r="L14" s="206" t="s">
        <v>38</v>
      </c>
      <c r="M14" s="195" t="s">
        <v>38</v>
      </c>
    </row>
    <row r="15" spans="1:14" ht="15" x14ac:dyDescent="0.25">
      <c r="A15" s="16">
        <v>14</v>
      </c>
      <c r="B15" s="163">
        <v>1.3</v>
      </c>
      <c r="C15" s="24">
        <v>0.3</v>
      </c>
      <c r="D15" s="24" t="s">
        <v>38</v>
      </c>
      <c r="E15" s="24">
        <v>0.1</v>
      </c>
      <c r="F15" s="24">
        <v>0.5</v>
      </c>
      <c r="G15" s="24" t="s">
        <v>38</v>
      </c>
      <c r="H15" s="24" t="s">
        <v>38</v>
      </c>
      <c r="I15" s="181">
        <v>8.6</v>
      </c>
      <c r="J15" s="24">
        <v>0.1</v>
      </c>
      <c r="K15" s="202" t="s">
        <v>38</v>
      </c>
      <c r="L15" s="195" t="s">
        <v>38</v>
      </c>
      <c r="M15" s="195" t="s">
        <v>38</v>
      </c>
    </row>
    <row r="16" spans="1:14" ht="15" x14ac:dyDescent="0.25">
      <c r="A16" s="16">
        <v>15</v>
      </c>
      <c r="B16" s="163">
        <v>5.8</v>
      </c>
      <c r="C16" s="24">
        <v>0.3</v>
      </c>
      <c r="D16" s="24" t="s">
        <v>38</v>
      </c>
      <c r="E16" s="24" t="s">
        <v>38</v>
      </c>
      <c r="F16" s="24">
        <v>0.7</v>
      </c>
      <c r="G16" s="24" t="s">
        <v>38</v>
      </c>
      <c r="H16" s="24">
        <v>0.2</v>
      </c>
      <c r="I16" s="24" t="s">
        <v>38</v>
      </c>
      <c r="J16" s="172" t="s">
        <v>38</v>
      </c>
      <c r="K16" s="198" t="s">
        <v>38</v>
      </c>
      <c r="L16" s="195" t="s">
        <v>38</v>
      </c>
      <c r="M16" s="195" t="s">
        <v>38</v>
      </c>
    </row>
    <row r="17" spans="1:13" ht="15" x14ac:dyDescent="0.25">
      <c r="A17" s="16">
        <v>16</v>
      </c>
      <c r="B17" s="185">
        <v>0.1</v>
      </c>
      <c r="C17" s="24" t="s">
        <v>38</v>
      </c>
      <c r="D17" s="24" t="s">
        <v>38</v>
      </c>
      <c r="E17" s="24" t="s">
        <v>78</v>
      </c>
      <c r="F17" s="24">
        <v>2.2000000000000002</v>
      </c>
      <c r="G17" s="24" t="s">
        <v>38</v>
      </c>
      <c r="H17" s="24">
        <v>0.3</v>
      </c>
      <c r="I17" s="24">
        <v>4.3</v>
      </c>
      <c r="J17" s="172">
        <v>2</v>
      </c>
      <c r="K17" s="198" t="s">
        <v>38</v>
      </c>
      <c r="L17" s="195" t="s">
        <v>38</v>
      </c>
      <c r="M17" s="195" t="s">
        <v>38</v>
      </c>
    </row>
    <row r="18" spans="1:13" ht="15" x14ac:dyDescent="0.25">
      <c r="A18" s="16">
        <v>17</v>
      </c>
      <c r="B18" s="24" t="s">
        <v>38</v>
      </c>
      <c r="C18" s="24" t="s">
        <v>38</v>
      </c>
      <c r="D18" s="24" t="s">
        <v>38</v>
      </c>
      <c r="E18" s="24" t="s">
        <v>78</v>
      </c>
      <c r="F18" s="24">
        <v>16.7</v>
      </c>
      <c r="G18" s="24" t="s">
        <v>38</v>
      </c>
      <c r="H18" s="24" t="s">
        <v>38</v>
      </c>
      <c r="I18" s="24">
        <v>0.1</v>
      </c>
      <c r="J18" s="172">
        <v>0.5</v>
      </c>
      <c r="K18" s="198" t="s">
        <v>38</v>
      </c>
      <c r="L18" s="195" t="s">
        <v>38</v>
      </c>
      <c r="M18" s="195" t="s">
        <v>38</v>
      </c>
    </row>
    <row r="19" spans="1:13" ht="15" x14ac:dyDescent="0.25">
      <c r="A19" s="16">
        <v>18</v>
      </c>
      <c r="B19" s="24" t="s">
        <v>38</v>
      </c>
      <c r="C19" s="24" t="s">
        <v>38</v>
      </c>
      <c r="D19" s="24" t="s">
        <v>38</v>
      </c>
      <c r="E19" s="24" t="s">
        <v>38</v>
      </c>
      <c r="F19" s="24">
        <v>24.5</v>
      </c>
      <c r="G19" s="24" t="s">
        <v>38</v>
      </c>
      <c r="H19" s="181">
        <v>4.0999999999999996</v>
      </c>
      <c r="I19" s="172">
        <v>0.1</v>
      </c>
      <c r="J19" s="24">
        <v>0.4</v>
      </c>
      <c r="K19" s="198" t="s">
        <v>38</v>
      </c>
      <c r="L19" s="195" t="s">
        <v>38</v>
      </c>
      <c r="M19" s="195" t="s">
        <v>38</v>
      </c>
    </row>
    <row r="20" spans="1:13" ht="15" x14ac:dyDescent="0.25">
      <c r="A20" s="16">
        <v>19</v>
      </c>
      <c r="B20" s="24" t="s">
        <v>38</v>
      </c>
      <c r="C20" s="24" t="s">
        <v>38</v>
      </c>
      <c r="D20" s="24">
        <v>0.2</v>
      </c>
      <c r="E20" s="24" t="s">
        <v>38</v>
      </c>
      <c r="F20" s="24" t="s">
        <v>38</v>
      </c>
      <c r="G20" s="24" t="s">
        <v>38</v>
      </c>
      <c r="H20" s="24">
        <v>1.1000000000000001</v>
      </c>
      <c r="I20" s="172" t="s">
        <v>0</v>
      </c>
      <c r="J20" s="172" t="s">
        <v>38</v>
      </c>
      <c r="K20" s="172" t="s">
        <v>38</v>
      </c>
      <c r="L20" s="196" t="s">
        <v>38</v>
      </c>
      <c r="M20" s="196"/>
    </row>
    <row r="21" spans="1:13" ht="15" x14ac:dyDescent="0.25">
      <c r="A21" s="16">
        <v>20</v>
      </c>
      <c r="B21" s="24" t="s">
        <v>38</v>
      </c>
      <c r="C21" s="172" t="s">
        <v>78</v>
      </c>
      <c r="D21" s="24">
        <v>0.1</v>
      </c>
      <c r="E21" s="24" t="s">
        <v>38</v>
      </c>
      <c r="F21" s="24" t="s">
        <v>38</v>
      </c>
      <c r="G21" s="24" t="s">
        <v>38</v>
      </c>
      <c r="H21" s="24">
        <v>0.1</v>
      </c>
      <c r="I21" s="172">
        <v>4.9000000000000004</v>
      </c>
      <c r="J21" s="24" t="s">
        <v>38</v>
      </c>
      <c r="K21" s="172" t="s">
        <v>38</v>
      </c>
      <c r="L21" s="172" t="s">
        <v>38</v>
      </c>
      <c r="M21" s="172" t="s">
        <v>38</v>
      </c>
    </row>
    <row r="22" spans="1:13" ht="15" x14ac:dyDescent="0.25">
      <c r="A22" s="16">
        <v>21</v>
      </c>
      <c r="B22" s="24" t="s">
        <v>38</v>
      </c>
      <c r="C22" s="24" t="s">
        <v>0</v>
      </c>
      <c r="D22" s="24" t="s">
        <v>78</v>
      </c>
      <c r="E22" s="24" t="s">
        <v>78</v>
      </c>
      <c r="F22" s="24" t="s">
        <v>38</v>
      </c>
      <c r="G22" s="24" t="s">
        <v>38</v>
      </c>
      <c r="H22" s="24">
        <v>3</v>
      </c>
      <c r="I22" s="172">
        <v>0.6</v>
      </c>
      <c r="J22" s="24" t="s">
        <v>38</v>
      </c>
      <c r="K22" s="172" t="s">
        <v>38</v>
      </c>
      <c r="L22" s="172" t="s">
        <v>38</v>
      </c>
      <c r="M22" s="172" t="s">
        <v>38</v>
      </c>
    </row>
    <row r="23" spans="1:13" ht="15" x14ac:dyDescent="0.25">
      <c r="A23" s="16">
        <v>22</v>
      </c>
      <c r="B23" s="24" t="s">
        <v>38</v>
      </c>
      <c r="C23" s="24">
        <v>1</v>
      </c>
      <c r="D23" s="24">
        <v>8</v>
      </c>
      <c r="E23" s="24">
        <v>0.1</v>
      </c>
      <c r="F23" s="24" t="s">
        <v>38</v>
      </c>
      <c r="G23" s="181">
        <v>1.2</v>
      </c>
      <c r="H23" s="24">
        <v>2.5</v>
      </c>
      <c r="I23" s="24" t="s">
        <v>38</v>
      </c>
      <c r="J23" s="24" t="s">
        <v>38</v>
      </c>
      <c r="K23" s="172" t="s">
        <v>38</v>
      </c>
      <c r="L23" s="172" t="s">
        <v>38</v>
      </c>
      <c r="M23" s="172" t="s">
        <v>38</v>
      </c>
    </row>
    <row r="24" spans="1:13" ht="15" x14ac:dyDescent="0.25">
      <c r="A24" s="16">
        <v>23</v>
      </c>
      <c r="B24" s="172" t="s">
        <v>0</v>
      </c>
      <c r="C24" s="24" t="s">
        <v>38</v>
      </c>
      <c r="D24" s="24">
        <v>0.1</v>
      </c>
      <c r="E24" s="24" t="s">
        <v>38</v>
      </c>
      <c r="F24" s="24" t="s">
        <v>78</v>
      </c>
      <c r="G24" s="34" t="s">
        <v>38</v>
      </c>
      <c r="H24" s="24">
        <v>2.8</v>
      </c>
      <c r="I24" s="24" t="s">
        <v>38</v>
      </c>
      <c r="J24" s="24" t="s">
        <v>38</v>
      </c>
      <c r="K24" s="172" t="s">
        <v>38</v>
      </c>
      <c r="L24" s="172" t="s">
        <v>38</v>
      </c>
      <c r="M24" s="172" t="s">
        <v>38</v>
      </c>
    </row>
    <row r="25" spans="1:13" ht="15" x14ac:dyDescent="0.25">
      <c r="A25" s="16">
        <v>24</v>
      </c>
      <c r="B25" s="24">
        <v>0.3</v>
      </c>
      <c r="C25" s="185" t="s">
        <v>38</v>
      </c>
      <c r="D25" s="24" t="s">
        <v>38</v>
      </c>
      <c r="E25" s="24">
        <v>0.5</v>
      </c>
      <c r="F25" s="88" t="s">
        <v>38</v>
      </c>
      <c r="G25" s="195" t="s">
        <v>78</v>
      </c>
      <c r="H25" s="165">
        <v>3</v>
      </c>
      <c r="I25" s="24" t="s">
        <v>38</v>
      </c>
      <c r="J25" s="24">
        <v>0.6</v>
      </c>
      <c r="K25" s="203" t="s">
        <v>38</v>
      </c>
      <c r="L25" s="172" t="s">
        <v>38</v>
      </c>
      <c r="M25" s="172" t="s">
        <v>38</v>
      </c>
    </row>
    <row r="26" spans="1:13" ht="15" x14ac:dyDescent="0.25">
      <c r="A26" s="16">
        <v>25</v>
      </c>
      <c r="B26" s="24" t="s">
        <v>38</v>
      </c>
      <c r="C26" s="24">
        <v>0.2</v>
      </c>
      <c r="D26" s="34" t="s">
        <v>38</v>
      </c>
      <c r="E26" s="185" t="s">
        <v>38</v>
      </c>
      <c r="F26" s="88" t="s">
        <v>38</v>
      </c>
      <c r="G26" s="89" t="s">
        <v>38</v>
      </c>
      <c r="H26" s="165">
        <v>0.1</v>
      </c>
      <c r="I26" s="181" t="s">
        <v>38</v>
      </c>
      <c r="J26" s="24" t="s">
        <v>38</v>
      </c>
      <c r="K26" s="172" t="s">
        <v>38</v>
      </c>
      <c r="L26" s="172" t="s">
        <v>38</v>
      </c>
      <c r="M26" s="172" t="s">
        <v>38</v>
      </c>
    </row>
    <row r="27" spans="1:13" ht="15" x14ac:dyDescent="0.25">
      <c r="A27" s="16">
        <v>26</v>
      </c>
      <c r="B27" s="24">
        <v>0.2</v>
      </c>
      <c r="C27" s="88">
        <v>9.1999999999999993</v>
      </c>
      <c r="D27" s="216" t="s">
        <v>38</v>
      </c>
      <c r="E27" s="193">
        <v>3.7</v>
      </c>
      <c r="F27" s="24" t="s">
        <v>38</v>
      </c>
      <c r="G27" s="87" t="s">
        <v>38</v>
      </c>
      <c r="H27" s="172">
        <v>0.4</v>
      </c>
      <c r="I27" s="172" t="s">
        <v>38</v>
      </c>
      <c r="J27" s="24" t="s">
        <v>38</v>
      </c>
      <c r="K27" s="172" t="s">
        <v>38</v>
      </c>
      <c r="L27" s="172" t="s">
        <v>38</v>
      </c>
      <c r="M27" s="172" t="s">
        <v>38</v>
      </c>
    </row>
    <row r="28" spans="1:13" ht="15" x14ac:dyDescent="0.25">
      <c r="A28" s="16">
        <v>27</v>
      </c>
      <c r="B28" s="172" t="s">
        <v>0</v>
      </c>
      <c r="C28" s="88">
        <v>6</v>
      </c>
      <c r="D28" s="100" t="s">
        <v>38</v>
      </c>
      <c r="E28" s="165">
        <v>1.1000000000000001</v>
      </c>
      <c r="F28" s="88">
        <v>0.5</v>
      </c>
      <c r="G28" s="89">
        <v>17</v>
      </c>
      <c r="H28" s="197">
        <v>1.4</v>
      </c>
      <c r="I28" s="24" t="s">
        <v>38</v>
      </c>
      <c r="J28" s="172">
        <v>14.3</v>
      </c>
      <c r="K28" s="172" t="s">
        <v>38</v>
      </c>
      <c r="L28" s="172" t="s">
        <v>38</v>
      </c>
      <c r="M28" s="172" t="s">
        <v>38</v>
      </c>
    </row>
    <row r="29" spans="1:13" ht="15" x14ac:dyDescent="0.25">
      <c r="A29" s="16">
        <v>28</v>
      </c>
      <c r="B29" s="24">
        <v>0.1</v>
      </c>
      <c r="C29" s="24">
        <v>0.5</v>
      </c>
      <c r="D29" s="90" t="s">
        <v>78</v>
      </c>
      <c r="E29" s="24" t="s">
        <v>0</v>
      </c>
      <c r="F29" s="171">
        <v>4.3</v>
      </c>
      <c r="G29" s="89" t="s">
        <v>38</v>
      </c>
      <c r="H29" s="197">
        <v>2.1</v>
      </c>
      <c r="I29" s="24" t="s">
        <v>38</v>
      </c>
      <c r="J29" s="172">
        <v>0.7</v>
      </c>
      <c r="K29" s="172" t="s">
        <v>38</v>
      </c>
      <c r="L29" s="24" t="s">
        <v>38</v>
      </c>
      <c r="M29" s="24" t="s">
        <v>38</v>
      </c>
    </row>
    <row r="30" spans="1:13" ht="15" x14ac:dyDescent="0.25">
      <c r="A30" s="16">
        <v>29</v>
      </c>
      <c r="B30" s="24">
        <v>11.8</v>
      </c>
      <c r="C30" s="112" t="s">
        <v>19</v>
      </c>
      <c r="D30" s="185" t="s">
        <v>78</v>
      </c>
      <c r="E30" s="24" t="s">
        <v>38</v>
      </c>
      <c r="F30" s="24" t="s">
        <v>0</v>
      </c>
      <c r="G30" s="87" t="s">
        <v>38</v>
      </c>
      <c r="H30" s="172">
        <v>9.1</v>
      </c>
      <c r="I30" s="24">
        <v>0.9</v>
      </c>
      <c r="J30" s="172">
        <v>1</v>
      </c>
      <c r="K30" s="24" t="s">
        <v>38</v>
      </c>
      <c r="L30" s="24" t="s">
        <v>38</v>
      </c>
      <c r="M30" s="172" t="s">
        <v>27</v>
      </c>
    </row>
    <row r="31" spans="1:13" ht="15" x14ac:dyDescent="0.25">
      <c r="A31" s="16">
        <v>30</v>
      </c>
      <c r="B31" s="24">
        <v>1.5</v>
      </c>
      <c r="C31" s="112" t="s">
        <v>19</v>
      </c>
      <c r="D31" s="24" t="s">
        <v>38</v>
      </c>
      <c r="E31" s="24">
        <v>4.4000000000000004</v>
      </c>
      <c r="F31" s="24" t="s">
        <v>38</v>
      </c>
      <c r="G31" s="24">
        <v>1.6</v>
      </c>
      <c r="H31" s="172">
        <v>0.6</v>
      </c>
      <c r="I31" s="24">
        <v>15.3</v>
      </c>
      <c r="J31" s="172">
        <v>3.2</v>
      </c>
      <c r="K31" s="116" t="s">
        <v>38</v>
      </c>
      <c r="L31" s="24" t="s">
        <v>38</v>
      </c>
      <c r="M31" s="172" t="s">
        <v>38</v>
      </c>
    </row>
    <row r="32" spans="1:13" ht="15" x14ac:dyDescent="0.25">
      <c r="A32" s="16">
        <v>31</v>
      </c>
      <c r="B32" s="24">
        <v>7.5</v>
      </c>
      <c r="C32" s="112" t="s">
        <v>19</v>
      </c>
      <c r="D32" s="112" t="s">
        <v>0</v>
      </c>
      <c r="E32" s="26" t="s">
        <v>19</v>
      </c>
      <c r="F32" s="24" t="s">
        <v>78</v>
      </c>
      <c r="G32" s="112" t="s">
        <v>19</v>
      </c>
      <c r="H32" s="172" t="s">
        <v>0</v>
      </c>
      <c r="I32" s="24">
        <v>7.2</v>
      </c>
      <c r="J32" s="112" t="s">
        <v>19</v>
      </c>
      <c r="K32" s="24" t="s">
        <v>38</v>
      </c>
      <c r="L32" s="112" t="s">
        <v>19</v>
      </c>
      <c r="M32" s="172" t="s">
        <v>38</v>
      </c>
    </row>
    <row r="33" spans="1:14" ht="15" x14ac:dyDescent="0.25">
      <c r="A33" s="20" t="s">
        <v>12</v>
      </c>
      <c r="B33" s="24">
        <f>SUM(B2:B32)</f>
        <v>73.599999999999994</v>
      </c>
      <c r="C33" s="112">
        <f>SUM(C2:C32)</f>
        <v>41.2</v>
      </c>
      <c r="D33" s="24">
        <f>SUM(D2:D32)</f>
        <v>22.4</v>
      </c>
      <c r="E33" s="24">
        <f>SUM(E2:E31)</f>
        <v>10.700000000000001</v>
      </c>
      <c r="F33" s="24">
        <f t="shared" ref="F33:M33" si="0">SUM(F2:F32)</f>
        <v>62.699999999999996</v>
      </c>
      <c r="G33" s="24">
        <f t="shared" si="0"/>
        <v>47.4</v>
      </c>
      <c r="H33" s="24">
        <f>SUM(H2:H32)</f>
        <v>63.000000000000007</v>
      </c>
      <c r="I33" s="24">
        <f>SUM(I2:I32)</f>
        <v>59.900000000000006</v>
      </c>
      <c r="J33" s="24">
        <f t="shared" si="0"/>
        <v>49.400000000000006</v>
      </c>
      <c r="K33" s="24">
        <f t="shared" si="0"/>
        <v>0</v>
      </c>
      <c r="L33" s="24">
        <f t="shared" si="0"/>
        <v>0</v>
      </c>
      <c r="M33" s="24">
        <f t="shared" si="0"/>
        <v>0</v>
      </c>
    </row>
    <row r="34" spans="1:14" ht="15" x14ac:dyDescent="0.25">
      <c r="A34" s="28"/>
      <c r="B34" s="28"/>
      <c r="C34" s="28"/>
      <c r="D34" s="28"/>
      <c r="E34" s="184"/>
      <c r="F34" s="184" t="s">
        <v>82</v>
      </c>
      <c r="G34" s="184"/>
      <c r="H34" s="28"/>
      <c r="I34" s="28"/>
      <c r="J34" s="28"/>
      <c r="K34" s="28"/>
      <c r="L34" s="21" t="s">
        <v>17</v>
      </c>
      <c r="M34" s="24">
        <f>SUM(B33:M33)</f>
        <v>430.29999999999995</v>
      </c>
    </row>
    <row r="35" spans="1:14" ht="15" x14ac:dyDescent="0.25">
      <c r="A35" s="28" t="s">
        <v>88</v>
      </c>
      <c r="B35" s="39"/>
      <c r="C35" s="39"/>
      <c r="D35" s="117" t="s">
        <v>49</v>
      </c>
      <c r="E35" s="39"/>
      <c r="F35" s="182" t="s">
        <v>83</v>
      </c>
      <c r="G35" s="182"/>
      <c r="H35" s="182"/>
      <c r="I35" s="182"/>
      <c r="J35" s="175" t="s">
        <v>38</v>
      </c>
      <c r="K35" s="118" t="s">
        <v>56</v>
      </c>
      <c r="L35" s="39"/>
      <c r="M35" s="175" t="s">
        <v>38</v>
      </c>
    </row>
    <row r="36" spans="1:14" ht="15" x14ac:dyDescent="0.25">
      <c r="A36" s="28" t="s">
        <v>65</v>
      </c>
      <c r="B36" s="164" t="s">
        <v>38</v>
      </c>
      <c r="C36" s="164" t="s">
        <v>38</v>
      </c>
      <c r="D36" s="210" t="s">
        <v>38</v>
      </c>
      <c r="E36" s="210" t="s">
        <v>38</v>
      </c>
      <c r="F36" s="183" t="s">
        <v>79</v>
      </c>
      <c r="G36" s="183"/>
      <c r="H36" s="183" t="s">
        <v>80</v>
      </c>
      <c r="I36" s="183" t="s">
        <v>81</v>
      </c>
      <c r="J36" s="23" t="s">
        <v>38</v>
      </c>
      <c r="K36" s="23" t="s">
        <v>38</v>
      </c>
      <c r="L36" s="23" t="s">
        <v>38</v>
      </c>
      <c r="M36" s="23" t="s">
        <v>38</v>
      </c>
    </row>
    <row r="37" spans="1:14" ht="15" x14ac:dyDescent="0.25">
      <c r="A37" s="28"/>
      <c r="H37" s="238" t="s">
        <v>112</v>
      </c>
      <c r="I37" s="238"/>
      <c r="J37" s="238"/>
      <c r="K37" s="221"/>
      <c r="L37" s="221"/>
      <c r="M37" s="221"/>
    </row>
    <row r="38" spans="1:14" x14ac:dyDescent="0.2">
      <c r="A38" s="231" t="s">
        <v>68</v>
      </c>
      <c r="B38" s="208" t="s">
        <v>27</v>
      </c>
      <c r="C38" s="209" t="s">
        <v>38</v>
      </c>
      <c r="D38" s="209" t="s">
        <v>38</v>
      </c>
      <c r="E38" s="209" t="s">
        <v>38</v>
      </c>
      <c r="F38" s="209" t="s">
        <v>38</v>
      </c>
      <c r="G38" s="167" t="s">
        <v>38</v>
      </c>
      <c r="H38" s="167" t="s">
        <v>38</v>
      </c>
      <c r="I38" s="167" t="s">
        <v>38</v>
      </c>
      <c r="J38" s="167"/>
      <c r="K38" s="222"/>
      <c r="L38" s="222"/>
      <c r="M38" s="237" t="s">
        <v>110</v>
      </c>
    </row>
    <row r="39" spans="1:14" x14ac:dyDescent="0.2">
      <c r="A39" s="231" t="s">
        <v>111</v>
      </c>
      <c r="B39" s="233">
        <v>22.7</v>
      </c>
      <c r="C39" s="233">
        <v>9.1999999999999993</v>
      </c>
      <c r="D39" s="234">
        <v>8</v>
      </c>
      <c r="E39" s="234">
        <v>4.4000000000000004</v>
      </c>
      <c r="F39" s="234">
        <v>24.5</v>
      </c>
      <c r="G39" s="234">
        <v>17</v>
      </c>
      <c r="H39" s="234">
        <v>31.5</v>
      </c>
      <c r="I39" s="234"/>
      <c r="J39" s="234"/>
      <c r="K39" s="234" t="s">
        <v>38</v>
      </c>
      <c r="L39" s="234" t="s">
        <v>38</v>
      </c>
      <c r="M39" s="235"/>
      <c r="N39" s="170"/>
    </row>
    <row r="40" spans="1:14" x14ac:dyDescent="0.2">
      <c r="A40" s="232" t="s">
        <v>102</v>
      </c>
      <c r="B40" s="236" t="s">
        <v>98</v>
      </c>
      <c r="C40" s="236" t="s">
        <v>89</v>
      </c>
      <c r="D40" s="236" t="s">
        <v>97</v>
      </c>
      <c r="E40" s="236" t="s">
        <v>73</v>
      </c>
      <c r="F40" s="236" t="s">
        <v>99</v>
      </c>
      <c r="G40" s="236" t="s">
        <v>100</v>
      </c>
      <c r="H40" s="236" t="s">
        <v>101</v>
      </c>
      <c r="I40" s="236" t="s">
        <v>103</v>
      </c>
      <c r="J40" s="236" t="s">
        <v>103</v>
      </c>
      <c r="K40" s="236" t="s">
        <v>103</v>
      </c>
      <c r="L40" s="236" t="s">
        <v>103</v>
      </c>
      <c r="M40" s="236" t="s">
        <v>103</v>
      </c>
    </row>
    <row r="42" spans="1:14" ht="15" thickBot="1" x14ac:dyDescent="0.25">
      <c r="K42" s="178"/>
      <c r="L42" s="173"/>
      <c r="M42" s="173"/>
    </row>
    <row r="43" spans="1:14" x14ac:dyDescent="0.2">
      <c r="K43" s="223"/>
      <c r="L43" s="224" t="s">
        <v>104</v>
      </c>
      <c r="M43" s="225"/>
    </row>
    <row r="44" spans="1:14" ht="15" thickBot="1" x14ac:dyDescent="0.25">
      <c r="K44" s="180">
        <v>3.3</v>
      </c>
      <c r="L44" s="186" t="s">
        <v>77</v>
      </c>
      <c r="M44" s="176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3" zoomScale="85" zoomScaleNormal="85" workbookViewId="0">
      <selection activeCell="P14" sqref="P14"/>
    </sheetView>
  </sheetViews>
  <sheetFormatPr defaultRowHeight="14.25" x14ac:dyDescent="0.2"/>
  <sheetData>
    <row r="1" spans="1:16" x14ac:dyDescent="0.2">
      <c r="A1" s="29" t="s">
        <v>8</v>
      </c>
      <c r="B1" s="29" t="s">
        <v>9</v>
      </c>
      <c r="C1" s="29" t="s">
        <v>42</v>
      </c>
      <c r="D1" s="29" t="s">
        <v>7</v>
      </c>
      <c r="E1" s="29" t="s">
        <v>6</v>
      </c>
      <c r="F1" s="29" t="s">
        <v>24</v>
      </c>
      <c r="G1" s="29" t="s">
        <v>11</v>
      </c>
      <c r="H1" s="29" t="s">
        <v>10</v>
      </c>
      <c r="I1" s="29" t="s">
        <v>13</v>
      </c>
      <c r="J1" s="29" t="s">
        <v>43</v>
      </c>
      <c r="K1" s="29" t="s">
        <v>15</v>
      </c>
      <c r="L1" s="29" t="s">
        <v>44</v>
      </c>
      <c r="M1" s="29" t="s">
        <v>45</v>
      </c>
    </row>
    <row r="2" spans="1:16" ht="15" x14ac:dyDescent="0.25">
      <c r="A2" s="16">
        <v>1</v>
      </c>
      <c r="B2" s="24">
        <v>4.5</v>
      </c>
      <c r="C2" s="24" t="s">
        <v>0</v>
      </c>
      <c r="D2" s="24">
        <v>4.7</v>
      </c>
      <c r="E2" s="24" t="s">
        <v>38</v>
      </c>
      <c r="F2" s="24" t="s">
        <v>0</v>
      </c>
      <c r="G2" s="24">
        <v>3.5</v>
      </c>
      <c r="H2" s="24" t="s">
        <v>38</v>
      </c>
      <c r="I2" s="24">
        <v>18.600000000000001</v>
      </c>
      <c r="J2" s="24" t="s">
        <v>38</v>
      </c>
      <c r="K2" s="24">
        <v>5.4</v>
      </c>
      <c r="L2" s="24">
        <v>0.2</v>
      </c>
      <c r="M2" s="24" t="s">
        <v>38</v>
      </c>
    </row>
    <row r="3" spans="1:16" ht="15" x14ac:dyDescent="0.25">
      <c r="A3" s="16">
        <v>2</v>
      </c>
      <c r="B3" s="24">
        <v>4.7</v>
      </c>
      <c r="C3" s="24" t="s">
        <v>0</v>
      </c>
      <c r="D3" s="163">
        <v>3.4</v>
      </c>
      <c r="E3" s="24">
        <v>2</v>
      </c>
      <c r="F3" s="24">
        <v>0.9</v>
      </c>
      <c r="G3" s="24" t="s">
        <v>38</v>
      </c>
      <c r="H3" s="24">
        <v>5.0999999999999996</v>
      </c>
      <c r="I3" s="24">
        <v>2.2999999999999998</v>
      </c>
      <c r="J3" s="24">
        <v>0.7</v>
      </c>
      <c r="K3" s="24" t="s">
        <v>38</v>
      </c>
      <c r="L3" s="24" t="s">
        <v>38</v>
      </c>
      <c r="M3" s="24">
        <v>2.4</v>
      </c>
    </row>
    <row r="4" spans="1:16" ht="15" x14ac:dyDescent="0.25">
      <c r="A4" s="16">
        <v>3</v>
      </c>
      <c r="B4" s="24">
        <v>15.7</v>
      </c>
      <c r="C4" s="24">
        <v>2.2000000000000002</v>
      </c>
      <c r="D4" s="24">
        <v>6.8</v>
      </c>
      <c r="E4" s="24">
        <v>3.7</v>
      </c>
      <c r="F4" s="24" t="s">
        <v>38</v>
      </c>
      <c r="G4" s="24">
        <v>0.2</v>
      </c>
      <c r="H4" s="24" t="s">
        <v>38</v>
      </c>
      <c r="I4" s="24" t="s">
        <v>78</v>
      </c>
      <c r="J4" s="24">
        <v>2.2999999999999998</v>
      </c>
      <c r="K4" s="24" t="s">
        <v>38</v>
      </c>
      <c r="L4" s="24">
        <v>0.2</v>
      </c>
      <c r="M4" s="24" t="s">
        <v>38</v>
      </c>
    </row>
    <row r="5" spans="1:16" ht="15" x14ac:dyDescent="0.25">
      <c r="A5" s="16">
        <v>4</v>
      </c>
      <c r="B5" s="24">
        <v>13.2</v>
      </c>
      <c r="C5" s="24">
        <v>0.2</v>
      </c>
      <c r="D5" s="24" t="s">
        <v>38</v>
      </c>
      <c r="E5" s="24" t="s">
        <v>38</v>
      </c>
      <c r="F5" s="24" t="s">
        <v>38</v>
      </c>
      <c r="G5" s="24" t="s">
        <v>38</v>
      </c>
      <c r="H5" s="24" t="s">
        <v>38</v>
      </c>
      <c r="I5" s="24" t="s">
        <v>38</v>
      </c>
      <c r="J5" s="24" t="s">
        <v>38</v>
      </c>
      <c r="K5" s="24" t="s">
        <v>38</v>
      </c>
      <c r="L5" s="24">
        <v>7.4</v>
      </c>
      <c r="M5" s="24" t="s">
        <v>38</v>
      </c>
    </row>
    <row r="6" spans="1:16" ht="15" x14ac:dyDescent="0.25">
      <c r="A6" s="16">
        <v>5</v>
      </c>
      <c r="B6" s="24">
        <v>4</v>
      </c>
      <c r="C6" s="24">
        <v>0.2</v>
      </c>
      <c r="D6" s="24">
        <v>1</v>
      </c>
      <c r="E6" s="24">
        <v>1.3</v>
      </c>
      <c r="F6" s="24" t="s">
        <v>38</v>
      </c>
      <c r="G6" s="24" t="s">
        <v>38</v>
      </c>
      <c r="H6" s="24" t="s">
        <v>38</v>
      </c>
      <c r="I6" s="24" t="s">
        <v>38</v>
      </c>
      <c r="J6" s="24">
        <v>4</v>
      </c>
      <c r="K6" s="24" t="s">
        <v>38</v>
      </c>
      <c r="L6" s="24" t="s">
        <v>0</v>
      </c>
      <c r="M6" s="24" t="s">
        <v>38</v>
      </c>
      <c r="P6" t="s">
        <v>38</v>
      </c>
    </row>
    <row r="7" spans="1:16" ht="15" x14ac:dyDescent="0.25">
      <c r="A7" s="16">
        <v>6</v>
      </c>
      <c r="B7" s="24">
        <v>11.1</v>
      </c>
      <c r="C7" s="24">
        <v>2.9</v>
      </c>
      <c r="D7" s="163">
        <v>1.5</v>
      </c>
      <c r="E7" s="24" t="s">
        <v>38</v>
      </c>
      <c r="F7" s="24" t="s">
        <v>38</v>
      </c>
      <c r="G7" s="24" t="s">
        <v>38</v>
      </c>
      <c r="H7" s="24" t="s">
        <v>38</v>
      </c>
      <c r="I7" s="24" t="s">
        <v>38</v>
      </c>
      <c r="J7" s="24"/>
      <c r="K7" s="24" t="s">
        <v>38</v>
      </c>
      <c r="L7" s="24">
        <v>3.5</v>
      </c>
      <c r="M7" s="24" t="s">
        <v>38</v>
      </c>
    </row>
    <row r="8" spans="1:16" ht="15" x14ac:dyDescent="0.25">
      <c r="A8" s="16">
        <v>7</v>
      </c>
      <c r="B8" s="24">
        <v>2.7</v>
      </c>
      <c r="C8" s="24">
        <v>3.8</v>
      </c>
      <c r="D8" s="24" t="s">
        <v>38</v>
      </c>
      <c r="E8" s="24" t="s">
        <v>38</v>
      </c>
      <c r="F8" s="24" t="s">
        <v>38</v>
      </c>
      <c r="G8" s="24">
        <v>3.9</v>
      </c>
      <c r="H8" s="24" t="s">
        <v>0</v>
      </c>
      <c r="I8" s="24" t="s">
        <v>38</v>
      </c>
      <c r="J8" s="24" t="s">
        <v>38</v>
      </c>
      <c r="K8" s="24">
        <v>3.6</v>
      </c>
      <c r="L8" s="24">
        <v>0.1</v>
      </c>
      <c r="M8" s="24" t="s">
        <v>38</v>
      </c>
    </row>
    <row r="9" spans="1:16" ht="15" x14ac:dyDescent="0.25">
      <c r="A9" s="16">
        <v>8</v>
      </c>
      <c r="B9" s="24">
        <v>3.7</v>
      </c>
      <c r="C9" s="24">
        <v>2.2999999999999998</v>
      </c>
      <c r="D9" s="24">
        <v>18.100000000000001</v>
      </c>
      <c r="E9" s="24">
        <v>0.5</v>
      </c>
      <c r="F9" s="24" t="s">
        <v>38</v>
      </c>
      <c r="G9" s="24" t="s">
        <v>0</v>
      </c>
      <c r="H9" s="24" t="s">
        <v>38</v>
      </c>
      <c r="I9" s="24" t="s">
        <v>38</v>
      </c>
      <c r="J9" s="24" t="s">
        <v>38</v>
      </c>
      <c r="K9" s="24">
        <v>6.4</v>
      </c>
      <c r="L9" s="34">
        <v>20.9</v>
      </c>
      <c r="M9" s="24">
        <v>0.2</v>
      </c>
    </row>
    <row r="10" spans="1:16" ht="15" x14ac:dyDescent="0.25">
      <c r="A10" s="16">
        <v>9</v>
      </c>
      <c r="B10" s="24">
        <v>7.9</v>
      </c>
      <c r="C10" s="24">
        <v>0.5</v>
      </c>
      <c r="D10" s="24">
        <v>0.3</v>
      </c>
      <c r="E10" s="24">
        <v>2.5</v>
      </c>
      <c r="F10" s="24">
        <v>6.8</v>
      </c>
      <c r="G10" s="24" t="s">
        <v>38</v>
      </c>
      <c r="H10" s="24" t="s">
        <v>38</v>
      </c>
      <c r="I10" s="24" t="s">
        <v>38</v>
      </c>
      <c r="J10" s="87" t="s">
        <v>38</v>
      </c>
      <c r="K10" s="88" t="s">
        <v>38</v>
      </c>
      <c r="L10" s="108">
        <v>1</v>
      </c>
      <c r="M10" s="99">
        <v>0.3</v>
      </c>
    </row>
    <row r="11" spans="1:16" ht="15.75" thickBot="1" x14ac:dyDescent="0.3">
      <c r="A11" s="16">
        <v>10</v>
      </c>
      <c r="B11" s="24">
        <v>3</v>
      </c>
      <c r="C11" s="24">
        <v>0.1</v>
      </c>
      <c r="D11" s="24" t="s">
        <v>38</v>
      </c>
      <c r="E11" s="24" t="s">
        <v>38</v>
      </c>
      <c r="F11" s="24">
        <v>4.5</v>
      </c>
      <c r="G11" s="24" t="s">
        <v>38</v>
      </c>
      <c r="H11" s="34">
        <v>0.1</v>
      </c>
      <c r="I11" s="24">
        <v>0.3</v>
      </c>
      <c r="J11" s="24">
        <v>0.3</v>
      </c>
      <c r="K11" s="88">
        <v>5.4</v>
      </c>
      <c r="L11" s="89">
        <v>1</v>
      </c>
      <c r="M11" s="94">
        <v>2.2999999999999998</v>
      </c>
    </row>
    <row r="12" spans="1:16" ht="15" x14ac:dyDescent="0.25">
      <c r="A12" s="16">
        <v>11</v>
      </c>
      <c r="B12" s="24">
        <v>3.8</v>
      </c>
      <c r="C12" s="24" t="s">
        <v>0</v>
      </c>
      <c r="D12" s="24" t="s">
        <v>38</v>
      </c>
      <c r="E12" s="24">
        <v>9.6999999999999993</v>
      </c>
      <c r="F12" s="24" t="s">
        <v>38</v>
      </c>
      <c r="G12" s="171">
        <v>2.6</v>
      </c>
      <c r="H12" s="101" t="s">
        <v>38</v>
      </c>
      <c r="I12" s="165" t="s">
        <v>38</v>
      </c>
      <c r="J12" s="24" t="s">
        <v>38</v>
      </c>
      <c r="K12" s="95">
        <v>5</v>
      </c>
      <c r="L12" s="100" t="s">
        <v>0</v>
      </c>
      <c r="M12" s="89" t="s">
        <v>0</v>
      </c>
    </row>
    <row r="13" spans="1:16" ht="15.75" thickBot="1" x14ac:dyDescent="0.3">
      <c r="A13" s="16">
        <v>12</v>
      </c>
      <c r="B13" s="24">
        <v>0.4</v>
      </c>
      <c r="C13" s="24" t="s">
        <v>38</v>
      </c>
      <c r="D13" s="24" t="s">
        <v>38</v>
      </c>
      <c r="E13" s="24" t="s">
        <v>38</v>
      </c>
      <c r="F13" s="24">
        <v>2.5</v>
      </c>
      <c r="G13" s="88">
        <v>7.1</v>
      </c>
      <c r="H13" s="169">
        <v>15.5</v>
      </c>
      <c r="I13" s="165" t="s">
        <v>38</v>
      </c>
      <c r="J13" s="88" t="s">
        <v>38</v>
      </c>
      <c r="K13" s="106">
        <v>0.4</v>
      </c>
      <c r="L13" s="94">
        <v>5.4</v>
      </c>
      <c r="M13" s="89">
        <v>2.8</v>
      </c>
    </row>
    <row r="14" spans="1:16" ht="15" x14ac:dyDescent="0.25">
      <c r="A14" s="16">
        <v>13</v>
      </c>
      <c r="B14" s="24">
        <v>4.9000000000000004</v>
      </c>
      <c r="C14" s="163">
        <v>13</v>
      </c>
      <c r="D14" s="24" t="s">
        <v>38</v>
      </c>
      <c r="E14" s="24">
        <v>3.9</v>
      </c>
      <c r="F14" s="24" t="s">
        <v>38</v>
      </c>
      <c r="G14" s="24">
        <v>5.2</v>
      </c>
      <c r="H14" s="90">
        <v>1.5</v>
      </c>
      <c r="I14" s="24" t="s">
        <v>38</v>
      </c>
      <c r="J14" s="88" t="s">
        <v>38</v>
      </c>
      <c r="K14" s="107" t="s">
        <v>38</v>
      </c>
      <c r="L14" s="94">
        <v>0.2</v>
      </c>
      <c r="M14" s="89">
        <v>1.1000000000000001</v>
      </c>
    </row>
    <row r="15" spans="1:16" ht="15" x14ac:dyDescent="0.25">
      <c r="A15" s="16">
        <v>14</v>
      </c>
      <c r="B15" s="24">
        <v>0.1</v>
      </c>
      <c r="C15" s="24">
        <v>2.1</v>
      </c>
      <c r="D15" s="24" t="s">
        <v>38</v>
      </c>
      <c r="E15" s="24">
        <v>8.3000000000000007</v>
      </c>
      <c r="F15" s="24" t="s">
        <v>38</v>
      </c>
      <c r="G15" s="24">
        <v>1.4</v>
      </c>
      <c r="H15" s="24" t="s">
        <v>38</v>
      </c>
      <c r="I15" s="24" t="s">
        <v>38</v>
      </c>
      <c r="J15" s="24" t="s">
        <v>38</v>
      </c>
      <c r="K15" s="96" t="s">
        <v>38</v>
      </c>
      <c r="L15" s="89">
        <v>1.6</v>
      </c>
      <c r="M15" s="89" t="s">
        <v>38</v>
      </c>
    </row>
    <row r="16" spans="1:16" ht="15" x14ac:dyDescent="0.25">
      <c r="A16" s="16">
        <v>15</v>
      </c>
      <c r="B16" s="24" t="s">
        <v>38</v>
      </c>
      <c r="C16" s="24" t="s">
        <v>0</v>
      </c>
      <c r="D16" s="24">
        <v>0.8</v>
      </c>
      <c r="E16" s="24">
        <v>5</v>
      </c>
      <c r="F16" s="24" t="s">
        <v>38</v>
      </c>
      <c r="G16" s="24">
        <v>3.7</v>
      </c>
      <c r="H16" s="24" t="s">
        <v>38</v>
      </c>
      <c r="I16" s="24" t="s">
        <v>38</v>
      </c>
      <c r="J16" s="24">
        <v>0.5</v>
      </c>
      <c r="K16" s="88">
        <v>7.2</v>
      </c>
      <c r="L16" s="89">
        <v>4.4000000000000004</v>
      </c>
      <c r="M16" s="89" t="s">
        <v>0</v>
      </c>
    </row>
    <row r="17" spans="1:13" ht="15" x14ac:dyDescent="0.25">
      <c r="A17" s="16">
        <v>16</v>
      </c>
      <c r="B17" s="163" t="s">
        <v>0</v>
      </c>
      <c r="C17" s="24" t="s">
        <v>38</v>
      </c>
      <c r="D17" s="24" t="s">
        <v>0</v>
      </c>
      <c r="E17" s="24">
        <v>0.1</v>
      </c>
      <c r="F17" s="24" t="s">
        <v>38</v>
      </c>
      <c r="G17" s="24" t="s">
        <v>0</v>
      </c>
      <c r="H17" s="24" t="s">
        <v>38</v>
      </c>
      <c r="I17" s="24" t="s">
        <v>38</v>
      </c>
      <c r="J17" s="24">
        <v>9.3000000000000007</v>
      </c>
      <c r="K17" s="88" t="s">
        <v>0</v>
      </c>
      <c r="L17" s="89">
        <v>1.2</v>
      </c>
      <c r="M17" s="89" t="s">
        <v>38</v>
      </c>
    </row>
    <row r="18" spans="1:13" ht="15" x14ac:dyDescent="0.25">
      <c r="A18" s="16">
        <v>17</v>
      </c>
      <c r="B18" s="24" t="s">
        <v>38</v>
      </c>
      <c r="C18" s="24">
        <v>1.9</v>
      </c>
      <c r="D18" s="24" t="s">
        <v>38</v>
      </c>
      <c r="E18" s="24"/>
      <c r="F18" s="24" t="s">
        <v>38</v>
      </c>
      <c r="G18" s="24">
        <v>3</v>
      </c>
      <c r="H18" s="24" t="s">
        <v>38</v>
      </c>
      <c r="I18" s="24" t="s">
        <v>38</v>
      </c>
      <c r="J18" s="24">
        <v>6.1</v>
      </c>
      <c r="K18" s="88">
        <v>3</v>
      </c>
      <c r="L18" s="89">
        <v>4.5</v>
      </c>
      <c r="M18" s="89" t="s">
        <v>38</v>
      </c>
    </row>
    <row r="19" spans="1:13" ht="15" x14ac:dyDescent="0.25">
      <c r="A19" s="16">
        <v>18</v>
      </c>
      <c r="B19" s="24" t="s">
        <v>38</v>
      </c>
      <c r="C19" s="24" t="s">
        <v>0</v>
      </c>
      <c r="D19" s="24">
        <v>0.2</v>
      </c>
      <c r="E19" s="24" t="s">
        <v>38</v>
      </c>
      <c r="F19" s="24">
        <v>7.1</v>
      </c>
      <c r="G19" s="24" t="s">
        <v>38</v>
      </c>
      <c r="H19" s="24" t="s">
        <v>38</v>
      </c>
      <c r="I19" s="24" t="s">
        <v>78</v>
      </c>
      <c r="J19" s="24" t="s">
        <v>38</v>
      </c>
      <c r="K19" s="88" t="s">
        <v>0</v>
      </c>
      <c r="L19" s="89" t="s">
        <v>0</v>
      </c>
      <c r="M19" s="89" t="s">
        <v>38</v>
      </c>
    </row>
    <row r="20" spans="1:13" ht="15" x14ac:dyDescent="0.25">
      <c r="A20" s="16">
        <v>19</v>
      </c>
      <c r="B20" s="24" t="s">
        <v>38</v>
      </c>
      <c r="C20" s="24">
        <v>1.1000000000000001</v>
      </c>
      <c r="D20" s="24">
        <v>0.2</v>
      </c>
      <c r="E20" s="24" t="s">
        <v>38</v>
      </c>
      <c r="F20" s="24">
        <v>0.5</v>
      </c>
      <c r="G20" s="24">
        <v>14.3</v>
      </c>
      <c r="H20" s="24" t="s">
        <v>38</v>
      </c>
      <c r="I20" s="24">
        <v>0.8</v>
      </c>
      <c r="J20" s="24">
        <v>0.4</v>
      </c>
      <c r="K20" s="24">
        <v>0.3</v>
      </c>
      <c r="L20" s="90">
        <v>30.9</v>
      </c>
      <c r="M20" s="90">
        <v>0.5</v>
      </c>
    </row>
    <row r="21" spans="1:13" ht="15" x14ac:dyDescent="0.25">
      <c r="A21" s="16">
        <v>20</v>
      </c>
      <c r="B21" s="24" t="s">
        <v>38</v>
      </c>
      <c r="C21" s="24">
        <v>0.2</v>
      </c>
      <c r="D21" s="24" t="s">
        <v>38</v>
      </c>
      <c r="E21" s="24" t="s">
        <v>38</v>
      </c>
      <c r="F21" s="24" t="s">
        <v>38</v>
      </c>
      <c r="G21" s="24">
        <v>3.1</v>
      </c>
      <c r="H21" s="24" t="s">
        <v>38</v>
      </c>
      <c r="I21" s="24">
        <v>0.1</v>
      </c>
      <c r="J21" s="24" t="s">
        <v>38</v>
      </c>
      <c r="K21" s="24">
        <v>0.5</v>
      </c>
      <c r="L21" s="24">
        <v>7.4</v>
      </c>
      <c r="M21" s="24">
        <v>0.2</v>
      </c>
    </row>
    <row r="22" spans="1:13" ht="15" x14ac:dyDescent="0.25">
      <c r="A22" s="16">
        <v>21</v>
      </c>
      <c r="B22" s="24">
        <v>0.2</v>
      </c>
      <c r="C22" s="24">
        <v>2.4</v>
      </c>
      <c r="D22" s="24" t="s">
        <v>38</v>
      </c>
      <c r="E22" s="24" t="s">
        <v>38</v>
      </c>
      <c r="F22" s="24">
        <v>3.1</v>
      </c>
      <c r="G22" s="24" t="s">
        <v>0</v>
      </c>
      <c r="H22" s="24" t="s">
        <v>38</v>
      </c>
      <c r="I22" s="24">
        <v>0.5</v>
      </c>
      <c r="J22" s="24" t="s">
        <v>38</v>
      </c>
      <c r="K22" s="24" t="s">
        <v>38</v>
      </c>
      <c r="L22" s="24">
        <v>8.5</v>
      </c>
      <c r="M22" s="24">
        <v>1.9</v>
      </c>
    </row>
    <row r="23" spans="1:13" ht="15" x14ac:dyDescent="0.25">
      <c r="A23" s="16">
        <v>22</v>
      </c>
      <c r="B23" s="24">
        <v>7</v>
      </c>
      <c r="C23" s="24">
        <v>4.7</v>
      </c>
      <c r="D23" s="24" t="s">
        <v>38</v>
      </c>
      <c r="E23" s="24">
        <v>2.9</v>
      </c>
      <c r="F23" s="24">
        <v>11.1</v>
      </c>
      <c r="G23" s="24">
        <v>33.200000000000003</v>
      </c>
      <c r="H23" s="24" t="s">
        <v>38</v>
      </c>
      <c r="I23" s="24" t="s">
        <v>38</v>
      </c>
      <c r="J23" s="24" t="s">
        <v>38</v>
      </c>
      <c r="K23" s="24" t="s">
        <v>38</v>
      </c>
      <c r="L23" s="24">
        <v>0.2</v>
      </c>
      <c r="M23" s="24" t="s">
        <v>0</v>
      </c>
    </row>
    <row r="24" spans="1:13" ht="15.75" thickBot="1" x14ac:dyDescent="0.3">
      <c r="A24" s="16">
        <v>23</v>
      </c>
      <c r="B24" s="24">
        <v>2.2000000000000002</v>
      </c>
      <c r="C24" s="24" t="s">
        <v>38</v>
      </c>
      <c r="D24" s="24" t="s">
        <v>38</v>
      </c>
      <c r="E24" s="24">
        <v>2.2000000000000002</v>
      </c>
      <c r="F24" s="24">
        <v>0.1</v>
      </c>
      <c r="G24" s="34">
        <v>5.0999999999999996</v>
      </c>
      <c r="H24" s="24" t="s">
        <v>38</v>
      </c>
      <c r="I24" s="24" t="s">
        <v>38</v>
      </c>
      <c r="J24" s="24" t="s">
        <v>38</v>
      </c>
      <c r="K24" s="24" t="s">
        <v>38</v>
      </c>
      <c r="L24" s="24" t="s">
        <v>38</v>
      </c>
      <c r="M24" s="24">
        <v>1.1000000000000001</v>
      </c>
    </row>
    <row r="25" spans="1:13" ht="15" x14ac:dyDescent="0.25">
      <c r="A25" s="16">
        <v>24</v>
      </c>
      <c r="B25" s="24" t="s">
        <v>38</v>
      </c>
      <c r="C25" s="163" t="s">
        <v>0</v>
      </c>
      <c r="D25" s="24">
        <v>9.9</v>
      </c>
      <c r="E25" s="24" t="s">
        <v>38</v>
      </c>
      <c r="F25" s="88">
        <v>0.1</v>
      </c>
      <c r="G25" s="101" t="s">
        <v>38</v>
      </c>
      <c r="H25" s="165" t="s">
        <v>38</v>
      </c>
      <c r="I25" s="24" t="s">
        <v>38</v>
      </c>
      <c r="J25" s="24" t="s">
        <v>38</v>
      </c>
      <c r="K25" s="185">
        <v>0</v>
      </c>
      <c r="L25" s="24" t="s">
        <v>38</v>
      </c>
      <c r="M25" s="24" t="s">
        <v>0</v>
      </c>
    </row>
    <row r="26" spans="1:13" ht="15.75" thickBot="1" x14ac:dyDescent="0.3">
      <c r="A26" s="16">
        <v>25</v>
      </c>
      <c r="B26" s="24" t="s">
        <v>38</v>
      </c>
      <c r="C26" s="24" t="s">
        <v>0</v>
      </c>
      <c r="D26" s="34" t="s">
        <v>38</v>
      </c>
      <c r="E26" s="163">
        <v>2</v>
      </c>
      <c r="F26" s="88" t="s">
        <v>38</v>
      </c>
      <c r="G26" s="169">
        <v>4.2</v>
      </c>
      <c r="H26" s="165" t="s">
        <v>38</v>
      </c>
      <c r="I26" s="181">
        <v>2.1</v>
      </c>
      <c r="J26" s="24" t="s">
        <v>38</v>
      </c>
      <c r="K26" s="24" t="s">
        <v>38</v>
      </c>
      <c r="L26" s="24" t="s">
        <v>38</v>
      </c>
      <c r="M26" s="24">
        <v>1.4</v>
      </c>
    </row>
    <row r="27" spans="1:13" ht="15.75" thickBot="1" x14ac:dyDescent="0.3">
      <c r="A27" s="16">
        <v>26</v>
      </c>
      <c r="B27" s="24">
        <v>2.1</v>
      </c>
      <c r="C27" s="88" t="s">
        <v>38</v>
      </c>
      <c r="D27" s="89">
        <v>16.899999999999999</v>
      </c>
      <c r="E27" s="166">
        <v>0.6</v>
      </c>
      <c r="F27" s="24" t="s">
        <v>38</v>
      </c>
      <c r="G27" s="87">
        <v>1.8</v>
      </c>
      <c r="H27" s="172" t="s">
        <v>38</v>
      </c>
      <c r="I27" s="24">
        <v>0.1</v>
      </c>
      <c r="J27" s="24" t="s">
        <v>38</v>
      </c>
      <c r="K27" s="24" t="s">
        <v>0</v>
      </c>
      <c r="L27" s="24">
        <v>0.4</v>
      </c>
      <c r="M27" s="24" t="s">
        <v>38</v>
      </c>
    </row>
    <row r="28" spans="1:13" ht="15" x14ac:dyDescent="0.25">
      <c r="A28" s="16">
        <v>27</v>
      </c>
      <c r="B28" s="24">
        <v>6.7</v>
      </c>
      <c r="C28" s="88" t="s">
        <v>38</v>
      </c>
      <c r="D28" s="100">
        <v>18</v>
      </c>
      <c r="E28" s="165">
        <v>3.2</v>
      </c>
      <c r="F28" s="88" t="s">
        <v>38</v>
      </c>
      <c r="G28" s="101" t="s">
        <v>38</v>
      </c>
      <c r="H28" s="165">
        <v>0.4</v>
      </c>
      <c r="I28" s="24" t="s">
        <v>38</v>
      </c>
      <c r="J28" s="24">
        <v>0.3</v>
      </c>
      <c r="K28" s="24" t="s">
        <v>38</v>
      </c>
      <c r="L28" s="24">
        <v>0.1</v>
      </c>
      <c r="M28" s="24" t="s">
        <v>0</v>
      </c>
    </row>
    <row r="29" spans="1:13" ht="15.75" thickBot="1" x14ac:dyDescent="0.3">
      <c r="A29" s="16">
        <v>28</v>
      </c>
      <c r="B29" s="24" t="s">
        <v>38</v>
      </c>
      <c r="C29" s="24">
        <v>0.2</v>
      </c>
      <c r="D29" s="90">
        <v>1.7</v>
      </c>
      <c r="E29" s="24">
        <v>3.3</v>
      </c>
      <c r="F29" s="88" t="s">
        <v>38</v>
      </c>
      <c r="G29" s="169">
        <v>3.3</v>
      </c>
      <c r="H29" s="165" t="s">
        <v>0</v>
      </c>
      <c r="I29" s="24" t="s">
        <v>38</v>
      </c>
      <c r="J29" s="24">
        <v>0.2</v>
      </c>
      <c r="K29" s="24" t="s">
        <v>0</v>
      </c>
      <c r="L29" s="24" t="s">
        <v>38</v>
      </c>
      <c r="M29" s="24" t="s">
        <v>38</v>
      </c>
    </row>
    <row r="30" spans="1:13" ht="15" x14ac:dyDescent="0.25">
      <c r="A30" s="16">
        <v>29</v>
      </c>
      <c r="B30" s="24">
        <v>6.7</v>
      </c>
      <c r="C30" s="112">
        <v>0.9</v>
      </c>
      <c r="D30" s="113">
        <v>2.6</v>
      </c>
      <c r="E30" s="24" t="s">
        <v>38</v>
      </c>
      <c r="F30" s="24" t="s">
        <v>38</v>
      </c>
      <c r="G30" s="87">
        <v>5.5</v>
      </c>
      <c r="H30" s="24" t="s">
        <v>38</v>
      </c>
      <c r="I30" s="24" t="s">
        <v>38</v>
      </c>
      <c r="J30" s="24">
        <v>1</v>
      </c>
      <c r="K30" s="24" t="s">
        <v>38</v>
      </c>
      <c r="L30" s="24" t="s">
        <v>38</v>
      </c>
      <c r="M30" s="24">
        <v>0.1</v>
      </c>
    </row>
    <row r="31" spans="1:13" ht="15" x14ac:dyDescent="0.25">
      <c r="A31" s="16">
        <v>30</v>
      </c>
      <c r="B31" s="24">
        <v>0.6</v>
      </c>
      <c r="C31" s="112" t="s">
        <v>19</v>
      </c>
      <c r="D31" s="24" t="s">
        <v>0</v>
      </c>
      <c r="E31" s="24">
        <v>3.2</v>
      </c>
      <c r="F31" s="24">
        <v>15.9</v>
      </c>
      <c r="G31" s="24">
        <v>0.3</v>
      </c>
      <c r="H31" s="24">
        <v>0.6</v>
      </c>
      <c r="I31" s="24" t="s">
        <v>38</v>
      </c>
      <c r="J31" s="24">
        <v>3.2</v>
      </c>
      <c r="K31" s="116" t="s">
        <v>38</v>
      </c>
      <c r="L31" s="24" t="s">
        <v>38</v>
      </c>
      <c r="M31" s="24">
        <v>0.2</v>
      </c>
    </row>
    <row r="32" spans="1:13" ht="15" x14ac:dyDescent="0.25">
      <c r="A32" s="16">
        <v>31</v>
      </c>
      <c r="B32" s="24">
        <v>1.5</v>
      </c>
      <c r="C32" s="112" t="s">
        <v>19</v>
      </c>
      <c r="D32" s="112" t="s">
        <v>38</v>
      </c>
      <c r="E32" s="26" t="s">
        <v>19</v>
      </c>
      <c r="F32" s="24">
        <v>8.3000000000000007</v>
      </c>
      <c r="G32" s="112" t="s">
        <v>19</v>
      </c>
      <c r="H32" s="172" t="s">
        <v>0</v>
      </c>
      <c r="I32" s="24" t="s">
        <v>38</v>
      </c>
      <c r="J32" s="112" t="s">
        <v>19</v>
      </c>
      <c r="K32" s="24" t="s">
        <v>38</v>
      </c>
      <c r="L32" s="112" t="s">
        <v>19</v>
      </c>
      <c r="M32" s="24">
        <v>0.1</v>
      </c>
    </row>
    <row r="33" spans="1:13" ht="15" x14ac:dyDescent="0.25">
      <c r="A33" s="20" t="s">
        <v>12</v>
      </c>
      <c r="B33" s="24">
        <f>SUM(B2:B32)</f>
        <v>106.7</v>
      </c>
      <c r="C33" s="112">
        <f>SUM(C2:C32)</f>
        <v>38.70000000000001</v>
      </c>
      <c r="D33" s="24">
        <f>SUM(D2:D32)</f>
        <v>86.1</v>
      </c>
      <c r="E33" s="24">
        <f>SUM(E2:E31)</f>
        <v>54.400000000000006</v>
      </c>
      <c r="F33" s="24">
        <f t="shared" ref="F33:M33" si="0">SUM(F2:F32)</f>
        <v>60.900000000000006</v>
      </c>
      <c r="G33" s="24">
        <f t="shared" si="0"/>
        <v>101.39999999999998</v>
      </c>
      <c r="H33" s="24">
        <f t="shared" si="0"/>
        <v>23.2</v>
      </c>
      <c r="I33" s="24">
        <f t="shared" si="0"/>
        <v>24.800000000000008</v>
      </c>
      <c r="J33" s="24">
        <f t="shared" si="0"/>
        <v>28.3</v>
      </c>
      <c r="K33" s="24">
        <f t="shared" si="0"/>
        <v>37.199999999999996</v>
      </c>
      <c r="L33" s="24">
        <f t="shared" si="0"/>
        <v>99.100000000000009</v>
      </c>
      <c r="M33" s="24">
        <f t="shared" si="0"/>
        <v>14.599999999999998</v>
      </c>
    </row>
    <row r="34" spans="1:13" ht="15" x14ac:dyDescent="0.25">
      <c r="A34" s="28"/>
      <c r="B34" s="28"/>
      <c r="C34" s="28"/>
      <c r="D34" s="28"/>
      <c r="E34" s="184"/>
      <c r="F34" s="184" t="s">
        <v>82</v>
      </c>
      <c r="G34" s="184"/>
      <c r="H34" s="28"/>
      <c r="I34" s="28"/>
      <c r="J34" s="28"/>
      <c r="K34" s="28"/>
      <c r="L34" s="21" t="s">
        <v>17</v>
      </c>
      <c r="M34" s="24">
        <f>SUM(B33:M33)</f>
        <v>675.4</v>
      </c>
    </row>
    <row r="35" spans="1:13" ht="15" x14ac:dyDescent="0.25">
      <c r="A35" s="28" t="s">
        <v>66</v>
      </c>
      <c r="B35" s="39"/>
      <c r="C35" s="39"/>
      <c r="D35" s="117" t="s">
        <v>49</v>
      </c>
      <c r="E35" s="39"/>
      <c r="F35" s="182" t="s">
        <v>83</v>
      </c>
      <c r="G35" s="182"/>
      <c r="H35" s="182"/>
      <c r="I35" s="182"/>
      <c r="J35" s="175" t="s">
        <v>38</v>
      </c>
      <c r="K35" s="118" t="s">
        <v>56</v>
      </c>
      <c r="L35" s="39"/>
      <c r="M35" s="175" t="s">
        <v>38</v>
      </c>
    </row>
    <row r="36" spans="1:13" ht="15" x14ac:dyDescent="0.25">
      <c r="A36" s="28" t="s">
        <v>65</v>
      </c>
      <c r="B36" s="164" t="s">
        <v>38</v>
      </c>
      <c r="C36" s="168" t="s">
        <v>38</v>
      </c>
      <c r="D36" s="164" t="s">
        <v>38</v>
      </c>
      <c r="E36" s="168" t="s">
        <v>38</v>
      </c>
      <c r="F36" s="183" t="s">
        <v>79</v>
      </c>
      <c r="G36" s="183"/>
      <c r="H36" s="183" t="s">
        <v>80</v>
      </c>
      <c r="I36" s="183" t="s">
        <v>81</v>
      </c>
      <c r="J36" s="23" t="s">
        <v>38</v>
      </c>
      <c r="K36" s="23" t="s">
        <v>38</v>
      </c>
      <c r="L36" s="23" t="s">
        <v>38</v>
      </c>
      <c r="M36" s="23" t="s">
        <v>38</v>
      </c>
    </row>
    <row r="37" spans="1:13" ht="15.75" thickBot="1" x14ac:dyDescent="0.3">
      <c r="A37" s="28"/>
      <c r="H37" s="170" t="s">
        <v>76</v>
      </c>
      <c r="K37" s="178"/>
      <c r="L37" s="173"/>
      <c r="M37" s="173"/>
    </row>
    <row r="38" spans="1:13" ht="15" x14ac:dyDescent="0.25">
      <c r="A38" s="28" t="s">
        <v>68</v>
      </c>
      <c r="B38" s="162">
        <v>15.7</v>
      </c>
      <c r="C38" s="167">
        <v>13</v>
      </c>
      <c r="D38" s="167">
        <v>18.100000000000001</v>
      </c>
      <c r="E38" s="167">
        <v>8.3000000000000007</v>
      </c>
      <c r="F38" s="167">
        <v>15.9</v>
      </c>
      <c r="G38" s="167" t="s">
        <v>38</v>
      </c>
      <c r="H38" s="167" t="s">
        <v>38</v>
      </c>
      <c r="I38" s="167" t="s">
        <v>38</v>
      </c>
      <c r="J38" s="167"/>
      <c r="K38" s="179"/>
      <c r="L38" s="177"/>
      <c r="M38" s="174"/>
    </row>
    <row r="39" spans="1:13" ht="15.75" thickBot="1" x14ac:dyDescent="0.3">
      <c r="A39" s="28" t="s">
        <v>69</v>
      </c>
      <c r="B39" t="s">
        <v>38</v>
      </c>
      <c r="F39" t="s">
        <v>38</v>
      </c>
      <c r="G39" t="s">
        <v>3</v>
      </c>
      <c r="K39" s="180">
        <v>3.3</v>
      </c>
      <c r="L39" s="186" t="s">
        <v>77</v>
      </c>
      <c r="M39" s="176"/>
    </row>
    <row r="40" spans="1:13" x14ac:dyDescent="0.2">
      <c r="B40" s="162" t="s">
        <v>67</v>
      </c>
      <c r="C40" s="162" t="s">
        <v>70</v>
      </c>
      <c r="D40" s="162" t="s">
        <v>71</v>
      </c>
      <c r="E40" s="162" t="s">
        <v>72</v>
      </c>
      <c r="F40" s="162" t="s">
        <v>73</v>
      </c>
      <c r="G40" s="162"/>
      <c r="H40" s="162"/>
      <c r="I40" s="162"/>
      <c r="J40" s="162"/>
      <c r="K40" s="162"/>
      <c r="L40" s="162"/>
      <c r="M40" s="162"/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0"/>
  <sheetViews>
    <sheetView topLeftCell="A15" zoomScale="91" zoomScaleNormal="91" workbookViewId="0">
      <selection activeCell="R25" sqref="R25"/>
    </sheetView>
  </sheetViews>
  <sheetFormatPr defaultColWidth="9" defaultRowHeight="14.25" x14ac:dyDescent="0.2"/>
  <cols>
    <col min="1" max="8" width="9" bestFit="1" customWidth="1"/>
  </cols>
  <sheetData>
    <row r="1" spans="1:13" x14ac:dyDescent="0.2">
      <c r="A1" s="29" t="s">
        <v>8</v>
      </c>
      <c r="B1" s="29" t="s">
        <v>9</v>
      </c>
      <c r="C1" s="29" t="s">
        <v>42</v>
      </c>
      <c r="D1" s="29" t="s">
        <v>7</v>
      </c>
      <c r="E1" s="29" t="s">
        <v>6</v>
      </c>
      <c r="F1" s="29" t="s">
        <v>24</v>
      </c>
      <c r="G1" s="29" t="s">
        <v>11</v>
      </c>
      <c r="H1" s="29" t="s">
        <v>10</v>
      </c>
      <c r="I1" s="29" t="s">
        <v>13</v>
      </c>
      <c r="J1" s="29" t="s">
        <v>43</v>
      </c>
      <c r="K1" s="29" t="s">
        <v>15</v>
      </c>
      <c r="L1" s="29" t="s">
        <v>44</v>
      </c>
      <c r="M1" s="29" t="s">
        <v>45</v>
      </c>
    </row>
    <row r="2" spans="1:13" ht="15" x14ac:dyDescent="0.25">
      <c r="A2" s="16">
        <v>1</v>
      </c>
      <c r="B2" s="24">
        <v>0.3</v>
      </c>
      <c r="C2" s="24" t="s">
        <v>38</v>
      </c>
      <c r="D2" s="24">
        <v>10.4</v>
      </c>
      <c r="E2" s="24">
        <v>2.9</v>
      </c>
      <c r="F2" s="24" t="s">
        <v>38</v>
      </c>
      <c r="G2" s="24">
        <v>0.9</v>
      </c>
      <c r="H2" s="24" t="s">
        <v>38</v>
      </c>
      <c r="I2" s="24" t="s">
        <v>38</v>
      </c>
      <c r="J2" s="24">
        <v>7.7</v>
      </c>
      <c r="K2" s="24" t="s">
        <v>38</v>
      </c>
      <c r="L2" s="24">
        <v>0.1</v>
      </c>
      <c r="M2" s="24">
        <v>0.2</v>
      </c>
    </row>
    <row r="3" spans="1:13" ht="15" x14ac:dyDescent="0.25">
      <c r="A3" s="16">
        <v>2</v>
      </c>
      <c r="B3" s="24">
        <v>10.9</v>
      </c>
      <c r="C3" s="24" t="s">
        <v>38</v>
      </c>
      <c r="D3" s="24">
        <v>2.4</v>
      </c>
      <c r="E3" s="24">
        <v>0.7</v>
      </c>
      <c r="F3" s="24">
        <v>4.5</v>
      </c>
      <c r="G3" s="24">
        <v>0.8</v>
      </c>
      <c r="H3" s="24">
        <v>0.4</v>
      </c>
      <c r="I3" s="24" t="s">
        <v>38</v>
      </c>
      <c r="J3" s="24">
        <v>0.7</v>
      </c>
      <c r="K3" s="24" t="s">
        <v>38</v>
      </c>
      <c r="L3" s="24" t="s">
        <v>0</v>
      </c>
      <c r="M3" s="24" t="s">
        <v>38</v>
      </c>
    </row>
    <row r="4" spans="1:13" ht="15" x14ac:dyDescent="0.25">
      <c r="A4" s="16">
        <v>3</v>
      </c>
      <c r="B4" s="24">
        <v>4.5</v>
      </c>
      <c r="C4" s="24">
        <v>1</v>
      </c>
      <c r="D4" s="24">
        <v>0.2</v>
      </c>
      <c r="E4" s="24">
        <v>3</v>
      </c>
      <c r="F4" s="24">
        <v>0.7</v>
      </c>
      <c r="G4" s="24" t="s">
        <v>38</v>
      </c>
      <c r="H4" s="24" t="s">
        <v>38</v>
      </c>
      <c r="I4" s="24">
        <v>0.1</v>
      </c>
      <c r="J4" s="24">
        <v>0.2</v>
      </c>
      <c r="K4" s="24" t="s">
        <v>38</v>
      </c>
      <c r="L4" s="24">
        <v>8.9</v>
      </c>
      <c r="M4" s="24">
        <v>5.7</v>
      </c>
    </row>
    <row r="5" spans="1:13" ht="15" x14ac:dyDescent="0.25">
      <c r="A5" s="16">
        <v>4</v>
      </c>
      <c r="B5" s="24">
        <v>0.2</v>
      </c>
      <c r="C5" s="24" t="s">
        <v>38</v>
      </c>
      <c r="D5" s="24" t="s">
        <v>38</v>
      </c>
      <c r="E5" s="24">
        <v>0.1</v>
      </c>
      <c r="F5" s="24">
        <v>13.4</v>
      </c>
      <c r="G5" s="24" t="s">
        <v>38</v>
      </c>
      <c r="H5" s="24" t="s">
        <v>38</v>
      </c>
      <c r="I5" s="24" t="s">
        <v>38</v>
      </c>
      <c r="J5" s="24" t="s">
        <v>38</v>
      </c>
      <c r="K5" s="24">
        <v>0.5</v>
      </c>
      <c r="L5" s="24">
        <v>3</v>
      </c>
      <c r="M5" s="24" t="s">
        <v>38</v>
      </c>
    </row>
    <row r="6" spans="1:13" ht="15" x14ac:dyDescent="0.25">
      <c r="A6" s="16">
        <v>5</v>
      </c>
      <c r="B6" s="24" t="s">
        <v>38</v>
      </c>
      <c r="C6" s="24">
        <v>0.6</v>
      </c>
      <c r="D6" s="24" t="s">
        <v>38</v>
      </c>
      <c r="E6" s="24" t="s">
        <v>38</v>
      </c>
      <c r="F6" s="24">
        <v>2</v>
      </c>
      <c r="G6" s="24">
        <v>3.6</v>
      </c>
      <c r="H6" s="24">
        <v>8.6</v>
      </c>
      <c r="I6" s="24" t="s">
        <v>38</v>
      </c>
      <c r="J6" s="24">
        <v>0.3</v>
      </c>
      <c r="K6" s="24">
        <v>9.1999999999999993</v>
      </c>
      <c r="L6" s="24">
        <v>7.4</v>
      </c>
      <c r="M6" s="24" t="s">
        <v>38</v>
      </c>
    </row>
    <row r="7" spans="1:13" ht="15" x14ac:dyDescent="0.25">
      <c r="A7" s="16">
        <v>6</v>
      </c>
      <c r="B7" s="24">
        <v>0.5</v>
      </c>
      <c r="C7" s="24" t="s">
        <v>38</v>
      </c>
      <c r="D7" s="24" t="s">
        <v>38</v>
      </c>
      <c r="E7" s="24" t="s">
        <v>29</v>
      </c>
      <c r="F7" s="24">
        <v>3.4</v>
      </c>
      <c r="G7" s="24" t="s">
        <v>38</v>
      </c>
      <c r="H7" s="24" t="s">
        <v>38</v>
      </c>
      <c r="I7" s="24" t="s">
        <v>38</v>
      </c>
      <c r="J7" s="24" t="s">
        <v>38</v>
      </c>
      <c r="K7" s="24">
        <v>4.2</v>
      </c>
      <c r="L7" s="24">
        <v>3.9</v>
      </c>
      <c r="M7" s="24" t="s">
        <v>38</v>
      </c>
    </row>
    <row r="8" spans="1:13" ht="15" x14ac:dyDescent="0.25">
      <c r="A8" s="16">
        <v>7</v>
      </c>
      <c r="B8" s="24">
        <v>5.6</v>
      </c>
      <c r="C8" s="24" t="s">
        <v>38</v>
      </c>
      <c r="D8" s="24" t="s">
        <v>38</v>
      </c>
      <c r="E8" s="24" t="s">
        <v>38</v>
      </c>
      <c r="F8" s="24" t="s">
        <v>38</v>
      </c>
      <c r="G8" s="24" t="s">
        <v>38</v>
      </c>
      <c r="H8" s="24"/>
      <c r="I8" s="24" t="s">
        <v>38</v>
      </c>
      <c r="J8" s="24" t="s">
        <v>38</v>
      </c>
      <c r="K8" s="24" t="s">
        <v>38</v>
      </c>
      <c r="L8" s="24">
        <v>1.3</v>
      </c>
      <c r="M8" s="24">
        <v>5.5</v>
      </c>
    </row>
    <row r="9" spans="1:13" ht="15" x14ac:dyDescent="0.25">
      <c r="A9" s="16">
        <v>8</v>
      </c>
      <c r="B9" s="24">
        <v>13.8</v>
      </c>
      <c r="C9" s="24" t="s">
        <v>38</v>
      </c>
      <c r="D9" s="24" t="s">
        <v>38</v>
      </c>
      <c r="E9" s="24" t="s">
        <v>38</v>
      </c>
      <c r="F9" s="24">
        <v>0.9</v>
      </c>
      <c r="G9" s="24" t="s">
        <v>29</v>
      </c>
      <c r="H9" s="24">
        <v>0.5</v>
      </c>
      <c r="I9" s="24" t="s">
        <v>38</v>
      </c>
      <c r="J9" s="24" t="s">
        <v>0</v>
      </c>
      <c r="K9" s="24" t="s">
        <v>38</v>
      </c>
      <c r="L9" s="34">
        <v>0.1</v>
      </c>
      <c r="M9" s="24" t="s">
        <v>0</v>
      </c>
    </row>
    <row r="10" spans="1:13" ht="15" x14ac:dyDescent="0.25">
      <c r="A10" s="16">
        <v>9</v>
      </c>
      <c r="B10" s="24">
        <v>0.1</v>
      </c>
      <c r="C10" s="24" t="s">
        <v>38</v>
      </c>
      <c r="D10" s="24" t="s">
        <v>38</v>
      </c>
      <c r="E10" s="24" t="s">
        <v>38</v>
      </c>
      <c r="F10" s="24" t="s">
        <v>29</v>
      </c>
      <c r="G10" s="24" t="s">
        <v>38</v>
      </c>
      <c r="H10" s="24" t="s">
        <v>38</v>
      </c>
      <c r="I10" s="24" t="s">
        <v>38</v>
      </c>
      <c r="J10" s="87" t="s">
        <v>38</v>
      </c>
      <c r="K10" s="88" t="s">
        <v>38</v>
      </c>
      <c r="L10" s="108" t="s">
        <v>38</v>
      </c>
      <c r="M10" s="99">
        <v>0.1</v>
      </c>
    </row>
    <row r="11" spans="1:13" ht="15" x14ac:dyDescent="0.25">
      <c r="A11" s="16">
        <v>10</v>
      </c>
      <c r="B11" s="24">
        <v>0.3</v>
      </c>
      <c r="C11" s="24" t="s">
        <v>38</v>
      </c>
      <c r="D11" s="24" t="s">
        <v>38</v>
      </c>
      <c r="E11" s="24" t="s">
        <v>38</v>
      </c>
      <c r="F11" s="24" t="s">
        <v>38</v>
      </c>
      <c r="G11" s="24" t="s">
        <v>38</v>
      </c>
      <c r="H11" s="24" t="s">
        <v>0</v>
      </c>
      <c r="I11" s="24">
        <v>2</v>
      </c>
      <c r="J11" s="24" t="s">
        <v>38</v>
      </c>
      <c r="K11" s="88" t="s">
        <v>38</v>
      </c>
      <c r="L11" s="89">
        <v>0.5</v>
      </c>
      <c r="M11" s="94">
        <v>6.6</v>
      </c>
    </row>
    <row r="12" spans="1:13" ht="15" x14ac:dyDescent="0.25">
      <c r="A12" s="16">
        <v>11</v>
      </c>
      <c r="B12" s="24" t="s">
        <v>38</v>
      </c>
      <c r="C12" s="24" t="s">
        <v>38</v>
      </c>
      <c r="D12" s="24" t="s">
        <v>38</v>
      </c>
      <c r="E12" s="24">
        <v>0.6</v>
      </c>
      <c r="F12" s="24" t="s">
        <v>38</v>
      </c>
      <c r="G12" s="24" t="s">
        <v>29</v>
      </c>
      <c r="H12" s="24">
        <v>0.1</v>
      </c>
      <c r="I12" s="24">
        <v>3.9</v>
      </c>
      <c r="J12" s="24" t="s">
        <v>0</v>
      </c>
      <c r="K12" s="95" t="s">
        <v>38</v>
      </c>
      <c r="L12" s="100" t="s">
        <v>38</v>
      </c>
      <c r="M12" s="89" t="s">
        <v>0</v>
      </c>
    </row>
    <row r="13" spans="1:13" ht="15" x14ac:dyDescent="0.25">
      <c r="A13" s="16">
        <v>12</v>
      </c>
      <c r="B13" s="24">
        <v>7.7</v>
      </c>
      <c r="C13" s="24">
        <v>0.5</v>
      </c>
      <c r="D13" s="24" t="s">
        <v>38</v>
      </c>
      <c r="E13" s="24" t="s">
        <v>38</v>
      </c>
      <c r="F13" s="24" t="s">
        <v>38</v>
      </c>
      <c r="G13" s="24">
        <v>2.2000000000000002</v>
      </c>
      <c r="H13" s="24" t="s">
        <v>38</v>
      </c>
      <c r="I13" s="24">
        <v>4.3</v>
      </c>
      <c r="J13" s="88">
        <v>1.1000000000000001</v>
      </c>
      <c r="K13" s="106" t="s">
        <v>38</v>
      </c>
      <c r="L13" s="94">
        <v>0.2</v>
      </c>
      <c r="M13" s="89">
        <v>0.7</v>
      </c>
    </row>
    <row r="14" spans="1:13" ht="15" x14ac:dyDescent="0.25">
      <c r="A14" s="16">
        <v>13</v>
      </c>
      <c r="B14" s="24">
        <v>2.9</v>
      </c>
      <c r="C14" s="24">
        <v>5.4</v>
      </c>
      <c r="D14" s="24" t="s">
        <v>38</v>
      </c>
      <c r="E14" s="24" t="s">
        <v>38</v>
      </c>
      <c r="F14" s="24" t="s">
        <v>38</v>
      </c>
      <c r="G14" s="24" t="s">
        <v>38</v>
      </c>
      <c r="H14" s="24">
        <v>2.2999999999999998</v>
      </c>
      <c r="I14" s="24">
        <v>17.600000000000001</v>
      </c>
      <c r="J14" s="88">
        <v>23.8</v>
      </c>
      <c r="K14" s="107">
        <v>0.6</v>
      </c>
      <c r="L14" s="94">
        <v>0.7</v>
      </c>
      <c r="M14" s="89">
        <v>0.1</v>
      </c>
    </row>
    <row r="15" spans="1:13" ht="15" x14ac:dyDescent="0.25">
      <c r="A15" s="16">
        <v>14</v>
      </c>
      <c r="B15" s="24">
        <v>17.7</v>
      </c>
      <c r="C15" s="24">
        <v>0.3</v>
      </c>
      <c r="D15" s="24">
        <v>0.3</v>
      </c>
      <c r="E15" s="24" t="s">
        <v>38</v>
      </c>
      <c r="F15" s="24">
        <v>11.7</v>
      </c>
      <c r="G15" s="24">
        <v>0.8</v>
      </c>
      <c r="H15" s="24">
        <v>0.5</v>
      </c>
      <c r="I15" s="24" t="s">
        <v>38</v>
      </c>
      <c r="J15" s="24">
        <v>4.2</v>
      </c>
      <c r="K15" s="96">
        <v>11.2</v>
      </c>
      <c r="L15" s="89">
        <v>9.4</v>
      </c>
      <c r="M15" s="89">
        <v>1</v>
      </c>
    </row>
    <row r="16" spans="1:13" ht="15" x14ac:dyDescent="0.25">
      <c r="A16" s="16">
        <v>15</v>
      </c>
      <c r="B16" s="24">
        <v>2.8</v>
      </c>
      <c r="C16" s="24">
        <v>0.1</v>
      </c>
      <c r="D16" s="24">
        <v>1.5</v>
      </c>
      <c r="E16" s="24" t="s">
        <v>38</v>
      </c>
      <c r="F16" s="24" t="s">
        <v>29</v>
      </c>
      <c r="G16" s="24" t="s">
        <v>38</v>
      </c>
      <c r="H16" s="18">
        <v>0.1</v>
      </c>
      <c r="I16" s="24" t="s">
        <v>38</v>
      </c>
      <c r="J16" s="24">
        <v>10.1</v>
      </c>
      <c r="K16" s="88">
        <v>2.1</v>
      </c>
      <c r="L16" s="89">
        <v>0.2</v>
      </c>
      <c r="M16" s="89">
        <v>9.6</v>
      </c>
    </row>
    <row r="17" spans="1:13" ht="15" x14ac:dyDescent="0.25">
      <c r="A17" s="16">
        <v>16</v>
      </c>
      <c r="B17" s="24">
        <v>1.1000000000000001</v>
      </c>
      <c r="C17" s="24">
        <v>8.5</v>
      </c>
      <c r="D17" s="24">
        <v>0.8</v>
      </c>
      <c r="E17" s="24" t="s">
        <v>29</v>
      </c>
      <c r="F17" s="18"/>
      <c r="G17" s="24" t="s">
        <v>38</v>
      </c>
      <c r="H17" s="18" t="s">
        <v>0</v>
      </c>
      <c r="I17" s="24" t="s">
        <v>0</v>
      </c>
      <c r="J17" s="24">
        <v>6.4</v>
      </c>
      <c r="K17" s="88">
        <v>13.4</v>
      </c>
      <c r="L17" s="89">
        <v>5.0999999999999996</v>
      </c>
      <c r="M17" s="89" t="s">
        <v>38</v>
      </c>
    </row>
    <row r="18" spans="1:13" ht="15" x14ac:dyDescent="0.25">
      <c r="A18" s="16">
        <v>17</v>
      </c>
      <c r="B18" s="24">
        <v>1</v>
      </c>
      <c r="C18" s="24" t="s">
        <v>38</v>
      </c>
      <c r="D18" s="24">
        <v>0.1</v>
      </c>
      <c r="E18" s="18"/>
      <c r="F18" s="18"/>
      <c r="G18" s="24">
        <v>0.9</v>
      </c>
      <c r="H18" s="18"/>
      <c r="I18" s="24" t="s">
        <v>0</v>
      </c>
      <c r="J18" s="24">
        <v>4.8</v>
      </c>
      <c r="K18" s="88" t="s">
        <v>0</v>
      </c>
      <c r="L18" s="89">
        <v>0.7</v>
      </c>
      <c r="M18" s="89">
        <v>1.9</v>
      </c>
    </row>
    <row r="19" spans="1:13" ht="15" x14ac:dyDescent="0.25">
      <c r="A19" s="16">
        <v>18</v>
      </c>
      <c r="B19" s="24" t="s">
        <v>29</v>
      </c>
      <c r="C19" s="24" t="s">
        <v>38</v>
      </c>
      <c r="D19" s="24" t="s">
        <v>38</v>
      </c>
      <c r="E19" s="24" t="s">
        <v>38</v>
      </c>
      <c r="F19" s="18">
        <v>1</v>
      </c>
      <c r="G19" s="24" t="s">
        <v>38</v>
      </c>
      <c r="H19" s="24">
        <v>1.6</v>
      </c>
      <c r="I19" s="24">
        <v>1.5</v>
      </c>
      <c r="J19" s="24">
        <v>14.9</v>
      </c>
      <c r="K19" s="88">
        <v>0.8</v>
      </c>
      <c r="L19" s="89" t="s">
        <v>38</v>
      </c>
      <c r="M19" s="89" t="s">
        <v>38</v>
      </c>
    </row>
    <row r="20" spans="1:13" ht="15" x14ac:dyDescent="0.25">
      <c r="A20" s="16">
        <v>19</v>
      </c>
      <c r="B20" s="24" t="s">
        <v>38</v>
      </c>
      <c r="C20" s="24">
        <v>12.3</v>
      </c>
      <c r="D20" s="24" t="s">
        <v>29</v>
      </c>
      <c r="E20" s="24" t="s">
        <v>38</v>
      </c>
      <c r="F20" s="24">
        <v>4.0999999999999996</v>
      </c>
      <c r="G20" s="24" t="s">
        <v>38</v>
      </c>
      <c r="H20" s="24" t="s">
        <v>38</v>
      </c>
      <c r="I20" s="24">
        <v>4.8</v>
      </c>
      <c r="J20" s="24" t="s">
        <v>38</v>
      </c>
      <c r="K20" s="24">
        <v>0.6</v>
      </c>
      <c r="L20" s="90">
        <v>2.9</v>
      </c>
      <c r="M20" s="90" t="s">
        <v>0</v>
      </c>
    </row>
    <row r="21" spans="1:13" ht="15" x14ac:dyDescent="0.25">
      <c r="A21" s="16">
        <v>20</v>
      </c>
      <c r="B21" s="24">
        <v>0.3</v>
      </c>
      <c r="C21" s="24">
        <v>7.3</v>
      </c>
      <c r="D21" s="24" t="s">
        <v>38</v>
      </c>
      <c r="E21" s="24" t="s">
        <v>38</v>
      </c>
      <c r="F21" s="24">
        <v>0.9</v>
      </c>
      <c r="G21" s="24">
        <v>1.1000000000000001</v>
      </c>
      <c r="H21" s="24">
        <v>0.4</v>
      </c>
      <c r="I21" s="24" t="s">
        <v>0</v>
      </c>
      <c r="J21" s="24" t="s">
        <v>38</v>
      </c>
      <c r="K21" s="24">
        <v>1.1000000000000001</v>
      </c>
      <c r="L21" s="24">
        <v>1</v>
      </c>
      <c r="M21" s="24">
        <v>4.8</v>
      </c>
    </row>
    <row r="22" spans="1:13" ht="15" x14ac:dyDescent="0.25">
      <c r="A22" s="16">
        <v>21</v>
      </c>
      <c r="B22" s="24">
        <v>0.1</v>
      </c>
      <c r="C22" s="24">
        <v>0.4</v>
      </c>
      <c r="D22" s="24">
        <v>0.2</v>
      </c>
      <c r="E22" s="24" t="s">
        <v>38</v>
      </c>
      <c r="F22" s="24" t="s">
        <v>38</v>
      </c>
      <c r="G22" s="24">
        <v>4.5999999999999996</v>
      </c>
      <c r="H22" s="24" t="s">
        <v>38</v>
      </c>
      <c r="I22" s="24" t="s">
        <v>38</v>
      </c>
      <c r="J22" s="24">
        <v>21.4</v>
      </c>
      <c r="K22" s="24">
        <v>8.3000000000000007</v>
      </c>
      <c r="L22" s="24">
        <v>2.2000000000000002</v>
      </c>
      <c r="M22" s="24">
        <v>3.6</v>
      </c>
    </row>
    <row r="23" spans="1:13" ht="15" x14ac:dyDescent="0.25">
      <c r="A23" s="16">
        <v>22</v>
      </c>
      <c r="B23" s="24" t="s">
        <v>38</v>
      </c>
      <c r="C23" s="24">
        <v>5.0999999999999996</v>
      </c>
      <c r="D23" s="24" t="s">
        <v>38</v>
      </c>
      <c r="E23" s="24" t="s">
        <v>38</v>
      </c>
      <c r="F23" s="24">
        <v>0.1</v>
      </c>
      <c r="G23" s="24">
        <v>3.4</v>
      </c>
      <c r="H23" s="24" t="s">
        <v>38</v>
      </c>
      <c r="I23" s="24" t="s">
        <v>38</v>
      </c>
      <c r="J23" s="24">
        <v>6.8</v>
      </c>
      <c r="K23" s="24">
        <v>0.1</v>
      </c>
      <c r="L23" s="24" t="s">
        <v>38</v>
      </c>
      <c r="M23" s="24">
        <v>3.7</v>
      </c>
    </row>
    <row r="24" spans="1:13" ht="15" x14ac:dyDescent="0.25">
      <c r="A24" s="16">
        <v>23</v>
      </c>
      <c r="B24" s="24">
        <v>7.7</v>
      </c>
      <c r="C24" s="24">
        <v>0.5</v>
      </c>
      <c r="D24" s="24">
        <v>0.9</v>
      </c>
      <c r="E24" s="24" t="s">
        <v>38</v>
      </c>
      <c r="F24" s="24" t="s">
        <v>29</v>
      </c>
      <c r="G24" s="24" t="s">
        <v>29</v>
      </c>
      <c r="H24" s="24">
        <v>0.1</v>
      </c>
      <c r="I24" s="24">
        <v>3.8</v>
      </c>
      <c r="J24" s="24">
        <v>1.3</v>
      </c>
      <c r="K24" s="24" t="s">
        <v>38</v>
      </c>
      <c r="L24" s="24">
        <v>10.9</v>
      </c>
      <c r="M24" s="24">
        <v>0.1</v>
      </c>
    </row>
    <row r="25" spans="1:13" ht="15" x14ac:dyDescent="0.25">
      <c r="A25" s="16">
        <v>24</v>
      </c>
      <c r="B25" s="24" t="s">
        <v>38</v>
      </c>
      <c r="C25" s="24">
        <v>2.7</v>
      </c>
      <c r="D25" s="24">
        <v>0.9</v>
      </c>
      <c r="E25" s="24">
        <v>0.5</v>
      </c>
      <c r="F25" s="24">
        <v>0.5</v>
      </c>
      <c r="G25" s="24" t="s">
        <v>38</v>
      </c>
      <c r="H25" s="24">
        <v>24.5</v>
      </c>
      <c r="I25" s="24">
        <v>31.6</v>
      </c>
      <c r="J25" s="24" t="s">
        <v>0</v>
      </c>
      <c r="K25" s="116">
        <v>3.7</v>
      </c>
      <c r="L25" s="24">
        <v>0.4</v>
      </c>
      <c r="M25" s="24">
        <v>1.4</v>
      </c>
    </row>
    <row r="26" spans="1:13" ht="15" x14ac:dyDescent="0.25">
      <c r="A26" s="16">
        <v>25</v>
      </c>
      <c r="B26" s="24">
        <v>0.2</v>
      </c>
      <c r="C26" s="24">
        <v>0.6</v>
      </c>
      <c r="D26" s="24">
        <v>2.2000000000000002</v>
      </c>
      <c r="E26" s="24">
        <v>0.9</v>
      </c>
      <c r="F26" s="24" t="s">
        <v>38</v>
      </c>
      <c r="G26" s="24" t="s">
        <v>38</v>
      </c>
      <c r="H26" s="24">
        <v>0.4</v>
      </c>
      <c r="I26" s="24">
        <v>12.7</v>
      </c>
      <c r="J26" s="24" t="s">
        <v>38</v>
      </c>
      <c r="K26" s="24">
        <v>0.1</v>
      </c>
      <c r="L26" s="24" t="s">
        <v>0</v>
      </c>
      <c r="M26" s="24">
        <v>0.7</v>
      </c>
    </row>
    <row r="27" spans="1:13" ht="15" x14ac:dyDescent="0.25">
      <c r="A27" s="16">
        <v>26</v>
      </c>
      <c r="B27" s="24">
        <v>0.1</v>
      </c>
      <c r="C27" s="24">
        <v>7.1</v>
      </c>
      <c r="D27" s="24">
        <v>2.2000000000000002</v>
      </c>
      <c r="E27" s="24">
        <v>0.4</v>
      </c>
      <c r="F27" s="24" t="s">
        <v>38</v>
      </c>
      <c r="G27" s="87" t="s">
        <v>38</v>
      </c>
      <c r="H27" s="24">
        <v>10.7</v>
      </c>
      <c r="I27" s="24">
        <v>5.8</v>
      </c>
      <c r="J27" s="24" t="s">
        <v>38</v>
      </c>
      <c r="K27" s="24" t="s">
        <v>0</v>
      </c>
      <c r="L27" s="24">
        <v>0.1</v>
      </c>
      <c r="M27" s="24" t="s">
        <v>38</v>
      </c>
    </row>
    <row r="28" spans="1:13" ht="15" x14ac:dyDescent="0.25">
      <c r="A28" s="16">
        <v>27</v>
      </c>
      <c r="B28" s="24">
        <v>0.1</v>
      </c>
      <c r="C28" s="24" t="s">
        <v>38</v>
      </c>
      <c r="D28" s="24">
        <v>0.1</v>
      </c>
      <c r="E28" s="24" t="s">
        <v>38</v>
      </c>
      <c r="F28" s="24" t="s">
        <v>38</v>
      </c>
      <c r="G28" s="24" t="s">
        <v>29</v>
      </c>
      <c r="H28" s="24" t="s">
        <v>38</v>
      </c>
      <c r="I28" s="24">
        <v>0.8</v>
      </c>
      <c r="J28" s="24" t="s">
        <v>38</v>
      </c>
      <c r="K28" s="24">
        <v>9.6</v>
      </c>
      <c r="L28" s="24">
        <v>2.1</v>
      </c>
      <c r="M28" s="24" t="s">
        <v>38</v>
      </c>
    </row>
    <row r="29" spans="1:13" ht="15" x14ac:dyDescent="0.25">
      <c r="A29" s="16">
        <v>28</v>
      </c>
      <c r="B29" s="24">
        <v>1.5</v>
      </c>
      <c r="C29" s="24">
        <v>3.4</v>
      </c>
      <c r="D29" s="24">
        <v>1.7</v>
      </c>
      <c r="E29" s="24" t="s">
        <v>38</v>
      </c>
      <c r="F29" s="24" t="s">
        <v>38</v>
      </c>
      <c r="G29" s="24" t="s">
        <v>38</v>
      </c>
      <c r="H29" s="24">
        <v>3.7</v>
      </c>
      <c r="I29" s="24" t="s">
        <v>38</v>
      </c>
      <c r="J29" s="24" t="s">
        <v>38</v>
      </c>
      <c r="K29" s="24" t="s">
        <v>38</v>
      </c>
      <c r="L29" s="24">
        <v>0.2</v>
      </c>
      <c r="M29" s="24">
        <v>2</v>
      </c>
    </row>
    <row r="30" spans="1:13" ht="15" x14ac:dyDescent="0.25">
      <c r="A30" s="16">
        <v>29</v>
      </c>
      <c r="B30" s="24">
        <v>2.9</v>
      </c>
      <c r="C30" s="25" t="s">
        <v>19</v>
      </c>
      <c r="D30" s="113">
        <v>6.5</v>
      </c>
      <c r="E30" s="24">
        <v>3.2</v>
      </c>
      <c r="F30" s="24">
        <v>6.9</v>
      </c>
      <c r="G30" s="87" t="s">
        <v>38</v>
      </c>
      <c r="H30" s="24" t="s">
        <v>38</v>
      </c>
      <c r="I30" s="24">
        <v>1.6</v>
      </c>
      <c r="J30" s="24" t="s">
        <v>38</v>
      </c>
      <c r="K30" s="24">
        <v>0.3</v>
      </c>
      <c r="L30" s="24">
        <v>2.8</v>
      </c>
      <c r="M30" s="24">
        <v>0.1</v>
      </c>
    </row>
    <row r="31" spans="1:13" ht="15" x14ac:dyDescent="0.25">
      <c r="A31" s="16">
        <v>30</v>
      </c>
      <c r="B31" s="24">
        <v>0.2</v>
      </c>
      <c r="C31" s="25" t="s">
        <v>19</v>
      </c>
      <c r="D31" s="24">
        <v>0.2</v>
      </c>
      <c r="E31" s="24">
        <v>0.4</v>
      </c>
      <c r="F31" s="24">
        <v>3.9</v>
      </c>
      <c r="G31" s="18"/>
      <c r="H31" s="24" t="s">
        <v>0</v>
      </c>
      <c r="I31" s="18">
        <v>5.3</v>
      </c>
      <c r="J31" s="24" t="s">
        <v>38</v>
      </c>
      <c r="K31" s="24">
        <v>0.3</v>
      </c>
      <c r="L31" s="18">
        <v>0.8</v>
      </c>
      <c r="M31" s="24" t="s">
        <v>38</v>
      </c>
    </row>
    <row r="32" spans="1:13" ht="15" x14ac:dyDescent="0.25">
      <c r="A32" s="16">
        <v>31</v>
      </c>
      <c r="B32" s="24">
        <v>3.9</v>
      </c>
      <c r="C32" s="25" t="s">
        <v>19</v>
      </c>
      <c r="D32" s="112">
        <v>0.2</v>
      </c>
      <c r="E32" s="26" t="s">
        <v>19</v>
      </c>
      <c r="F32" s="37">
        <v>0.6</v>
      </c>
      <c r="G32" s="25" t="s">
        <v>19</v>
      </c>
      <c r="H32" s="24" t="s">
        <v>38</v>
      </c>
      <c r="I32" s="18">
        <v>2.9</v>
      </c>
      <c r="J32" s="25" t="s">
        <v>19</v>
      </c>
      <c r="K32" s="24">
        <v>0.2</v>
      </c>
      <c r="L32" s="25" t="s">
        <v>19</v>
      </c>
      <c r="M32" s="24" t="s">
        <v>38</v>
      </c>
    </row>
    <row r="33" spans="1:13" ht="15" x14ac:dyDescent="0.25">
      <c r="A33" s="20" t="s">
        <v>12</v>
      </c>
      <c r="B33" s="18">
        <f>SUM(B2:B32)</f>
        <v>86.399999999999991</v>
      </c>
      <c r="C33" s="17">
        <f>SUM(C2:C32)</f>
        <v>55.800000000000004</v>
      </c>
      <c r="D33" s="18">
        <f>SUM(D2:D32)</f>
        <v>30.799999999999997</v>
      </c>
      <c r="E33" s="18">
        <f>SUM(E2:E31)</f>
        <v>12.700000000000001</v>
      </c>
      <c r="F33" s="18">
        <f t="shared" ref="F33:M33" si="0">SUM(F2:F32)</f>
        <v>54.599999999999994</v>
      </c>
      <c r="G33" s="18">
        <f t="shared" si="0"/>
        <v>18.3</v>
      </c>
      <c r="H33" s="18">
        <f t="shared" si="0"/>
        <v>53.899999999999991</v>
      </c>
      <c r="I33" s="18">
        <f t="shared" si="0"/>
        <v>98.699999999999989</v>
      </c>
      <c r="J33" s="18">
        <f t="shared" si="0"/>
        <v>103.69999999999999</v>
      </c>
      <c r="K33" s="18">
        <f t="shared" si="0"/>
        <v>66.3</v>
      </c>
      <c r="L33" s="18">
        <f t="shared" si="0"/>
        <v>64.900000000000006</v>
      </c>
      <c r="M33" s="18">
        <f t="shared" si="0"/>
        <v>47.800000000000004</v>
      </c>
    </row>
    <row r="34" spans="1:13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1" t="s">
        <v>17</v>
      </c>
      <c r="M34" s="17">
        <f>SUM(B33:M33)</f>
        <v>693.89999999999975</v>
      </c>
    </row>
    <row r="35" spans="1:13" ht="15" x14ac:dyDescent="0.25">
      <c r="A35" s="3" t="s">
        <v>38</v>
      </c>
      <c r="B35" s="22"/>
      <c r="C35" s="22"/>
      <c r="D35" s="117" t="s">
        <v>49</v>
      </c>
      <c r="E35" s="22"/>
      <c r="F35" s="22"/>
      <c r="G35" s="22"/>
      <c r="H35" s="22"/>
      <c r="I35" s="22"/>
      <c r="J35" s="22"/>
      <c r="K35" s="118" t="s">
        <v>56</v>
      </c>
      <c r="L35" s="22"/>
      <c r="M35" s="22"/>
    </row>
    <row r="36" spans="1:13" ht="15" x14ac:dyDescent="0.25">
      <c r="A36" s="3"/>
      <c r="B36" s="23" t="s">
        <v>38</v>
      </c>
      <c r="C36" s="23" t="s">
        <v>38</v>
      </c>
      <c r="D36" s="23" t="s">
        <v>38</v>
      </c>
      <c r="E36" s="23" t="s">
        <v>38</v>
      </c>
      <c r="F36" s="23" t="s">
        <v>38</v>
      </c>
      <c r="G36" s="23" t="s">
        <v>38</v>
      </c>
      <c r="H36" s="23" t="s">
        <v>38</v>
      </c>
      <c r="I36" s="23" t="s">
        <v>38</v>
      </c>
      <c r="J36" s="23" t="s">
        <v>38</v>
      </c>
      <c r="K36" s="23" t="s">
        <v>38</v>
      </c>
      <c r="L36" s="23" t="s">
        <v>38</v>
      </c>
      <c r="M36" s="23" t="s">
        <v>38</v>
      </c>
    </row>
    <row r="37" spans="1:13" ht="15" x14ac:dyDescent="0.25">
      <c r="A37" s="3"/>
    </row>
    <row r="38" spans="1:13" ht="15" x14ac:dyDescent="0.25">
      <c r="A38" s="3"/>
      <c r="B38">
        <v>17.7</v>
      </c>
      <c r="C38">
        <v>12.3</v>
      </c>
      <c r="D38">
        <v>10.4</v>
      </c>
      <c r="E38">
        <v>3.2</v>
      </c>
      <c r="F38">
        <v>13.4</v>
      </c>
      <c r="G38">
        <v>4.5999999999999996</v>
      </c>
      <c r="H38">
        <v>24.5</v>
      </c>
      <c r="I38">
        <v>31.6</v>
      </c>
    </row>
    <row r="39" spans="1:13" ht="15" x14ac:dyDescent="0.25">
      <c r="A39" s="3"/>
      <c r="F39" t="s">
        <v>38</v>
      </c>
      <c r="G39" t="s">
        <v>3</v>
      </c>
      <c r="M39" s="30" t="s">
        <v>38</v>
      </c>
    </row>
    <row r="40" spans="1:13" ht="15" x14ac:dyDescent="0.25">
      <c r="A40" s="3"/>
    </row>
  </sheetData>
  <pageMargins left="0.69972223043441772" right="0.69972223043441772" top="0.75" bottom="0.75" header="0.30000001192092896" footer="0.3000000119209289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0"/>
  <sheetViews>
    <sheetView topLeftCell="A15" zoomScaleNormal="100" workbookViewId="0">
      <selection activeCell="O34" sqref="O34"/>
    </sheetView>
  </sheetViews>
  <sheetFormatPr defaultColWidth="9" defaultRowHeight="14.25" x14ac:dyDescent="0.2"/>
  <sheetData>
    <row r="1" spans="1:13" x14ac:dyDescent="0.2">
      <c r="A1" s="29" t="s">
        <v>8</v>
      </c>
      <c r="B1" s="29" t="s">
        <v>9</v>
      </c>
      <c r="C1" s="29" t="s">
        <v>42</v>
      </c>
      <c r="D1" s="29" t="s">
        <v>7</v>
      </c>
      <c r="E1" s="29" t="s">
        <v>6</v>
      </c>
      <c r="F1" s="29" t="s">
        <v>24</v>
      </c>
      <c r="G1" s="29" t="s">
        <v>11</v>
      </c>
      <c r="H1" s="29" t="s">
        <v>10</v>
      </c>
      <c r="I1" s="29" t="s">
        <v>13</v>
      </c>
      <c r="J1" s="29" t="s">
        <v>43</v>
      </c>
      <c r="K1" s="29" t="s">
        <v>15</v>
      </c>
      <c r="L1" s="29" t="s">
        <v>44</v>
      </c>
      <c r="M1" s="29" t="s">
        <v>45</v>
      </c>
    </row>
    <row r="2" spans="1:13" ht="15" x14ac:dyDescent="0.25">
      <c r="A2" s="16">
        <v>1</v>
      </c>
      <c r="B2" s="24">
        <v>24.5</v>
      </c>
      <c r="C2" s="24">
        <v>2.6</v>
      </c>
      <c r="D2" s="24" t="s">
        <v>29</v>
      </c>
      <c r="E2" s="24" t="s">
        <v>38</v>
      </c>
      <c r="F2" s="24">
        <v>10.7</v>
      </c>
      <c r="G2" s="24">
        <v>0.1</v>
      </c>
      <c r="H2" s="24" t="s">
        <v>38</v>
      </c>
      <c r="I2" s="24">
        <v>1.2</v>
      </c>
      <c r="J2" s="24">
        <v>0.5</v>
      </c>
      <c r="K2" s="24" t="s">
        <v>38</v>
      </c>
      <c r="L2" s="24" t="s">
        <v>38</v>
      </c>
      <c r="M2" s="18">
        <v>0.1</v>
      </c>
    </row>
    <row r="3" spans="1:13" ht="15" x14ac:dyDescent="0.25">
      <c r="A3" s="16">
        <v>2</v>
      </c>
      <c r="B3" s="24">
        <v>7.6</v>
      </c>
      <c r="C3" s="24"/>
      <c r="D3" s="24">
        <v>10</v>
      </c>
      <c r="E3" s="24" t="s">
        <v>38</v>
      </c>
      <c r="F3" s="24" t="s">
        <v>38</v>
      </c>
      <c r="G3" s="24">
        <v>1.2</v>
      </c>
      <c r="H3" s="24" t="s">
        <v>38</v>
      </c>
      <c r="I3" s="24" t="s">
        <v>38</v>
      </c>
      <c r="J3" s="24" t="s">
        <v>38</v>
      </c>
      <c r="K3" s="24" t="s">
        <v>38</v>
      </c>
      <c r="L3" s="24" t="s">
        <v>38</v>
      </c>
      <c r="M3" s="24">
        <v>10.7</v>
      </c>
    </row>
    <row r="4" spans="1:13" ht="15" x14ac:dyDescent="0.25">
      <c r="A4" s="16">
        <v>3</v>
      </c>
      <c r="B4" s="24">
        <v>6.1</v>
      </c>
      <c r="C4" s="24"/>
      <c r="D4" s="24">
        <v>7.9</v>
      </c>
      <c r="E4" s="24" t="s">
        <v>38</v>
      </c>
      <c r="F4" s="24" t="s">
        <v>38</v>
      </c>
      <c r="G4" s="24">
        <v>2.8</v>
      </c>
      <c r="H4" s="24" t="s">
        <v>38</v>
      </c>
      <c r="I4" s="24" t="s">
        <v>38</v>
      </c>
      <c r="J4" s="24" t="s">
        <v>38</v>
      </c>
      <c r="K4" s="24" t="s">
        <v>38</v>
      </c>
      <c r="L4" s="24">
        <v>28.5</v>
      </c>
      <c r="M4" s="18">
        <v>7.4</v>
      </c>
    </row>
    <row r="5" spans="1:13" ht="15" x14ac:dyDescent="0.25">
      <c r="A5" s="16">
        <v>4</v>
      </c>
      <c r="B5" s="24">
        <v>8.6</v>
      </c>
      <c r="C5" s="24">
        <v>10.1</v>
      </c>
      <c r="D5" s="24">
        <v>0.3</v>
      </c>
      <c r="E5" s="24" t="s">
        <v>38</v>
      </c>
      <c r="F5" s="24" t="s">
        <v>38</v>
      </c>
      <c r="G5" s="24">
        <v>5</v>
      </c>
      <c r="H5" s="24">
        <v>2.6</v>
      </c>
      <c r="I5" s="24">
        <v>3.4</v>
      </c>
      <c r="J5" s="24" t="s">
        <v>38</v>
      </c>
      <c r="K5" s="24">
        <v>7.5</v>
      </c>
      <c r="L5" s="24">
        <v>4.8</v>
      </c>
      <c r="M5" s="24">
        <v>0.4</v>
      </c>
    </row>
    <row r="6" spans="1:13" ht="15" x14ac:dyDescent="0.25">
      <c r="A6" s="16">
        <v>5</v>
      </c>
      <c r="B6" s="24">
        <v>8.1999999999999993</v>
      </c>
      <c r="C6" s="24">
        <v>3.6</v>
      </c>
      <c r="D6" s="24" t="s">
        <v>38</v>
      </c>
      <c r="E6" s="24">
        <v>1.7</v>
      </c>
      <c r="F6" s="24">
        <v>0.1</v>
      </c>
      <c r="G6" s="24" t="s">
        <v>38</v>
      </c>
      <c r="H6" s="24">
        <v>6</v>
      </c>
      <c r="I6" s="24">
        <v>7.6</v>
      </c>
      <c r="J6" s="24" t="s">
        <v>38</v>
      </c>
      <c r="K6" s="24" t="s">
        <v>38</v>
      </c>
      <c r="L6" s="24">
        <v>18.8</v>
      </c>
      <c r="M6" s="24" t="s">
        <v>38</v>
      </c>
    </row>
    <row r="7" spans="1:13" ht="15" x14ac:dyDescent="0.25">
      <c r="A7" s="16">
        <v>6</v>
      </c>
      <c r="B7" s="24">
        <v>5.9</v>
      </c>
      <c r="C7" s="24">
        <v>23.8</v>
      </c>
      <c r="D7" s="24" t="s">
        <v>38</v>
      </c>
      <c r="E7" s="24">
        <v>0.3</v>
      </c>
      <c r="F7" s="24" t="s">
        <v>29</v>
      </c>
      <c r="G7" s="24" t="s">
        <v>38</v>
      </c>
      <c r="H7" s="24">
        <v>0.6</v>
      </c>
      <c r="I7" s="24">
        <v>0.3</v>
      </c>
      <c r="J7" s="24" t="s">
        <v>38</v>
      </c>
      <c r="K7" s="24">
        <v>9.5</v>
      </c>
      <c r="L7" s="24">
        <v>12.2</v>
      </c>
      <c r="M7" s="24">
        <v>0.1</v>
      </c>
    </row>
    <row r="8" spans="1:13" ht="15" x14ac:dyDescent="0.25">
      <c r="A8" s="16">
        <v>7</v>
      </c>
      <c r="B8" s="24">
        <v>7.3</v>
      </c>
      <c r="C8" s="24">
        <v>10.5</v>
      </c>
      <c r="D8" s="24" t="s">
        <v>38</v>
      </c>
      <c r="E8" s="24">
        <v>16</v>
      </c>
      <c r="F8" s="24" t="s">
        <v>29</v>
      </c>
      <c r="G8" s="24">
        <v>0.9</v>
      </c>
      <c r="H8" s="24" t="s">
        <v>38</v>
      </c>
      <c r="I8" s="24" t="s">
        <v>38</v>
      </c>
      <c r="J8" s="24" t="s">
        <v>38</v>
      </c>
      <c r="K8" s="24">
        <v>0.8</v>
      </c>
      <c r="L8" s="24">
        <v>0.8</v>
      </c>
      <c r="M8" s="18">
        <v>0.2</v>
      </c>
    </row>
    <row r="9" spans="1:13" ht="15" x14ac:dyDescent="0.25">
      <c r="A9" s="16">
        <v>8</v>
      </c>
      <c r="B9" s="24">
        <v>3.4</v>
      </c>
      <c r="C9" s="24">
        <v>6</v>
      </c>
      <c r="D9" s="24" t="s">
        <v>38</v>
      </c>
      <c r="E9" s="24" t="s">
        <v>38</v>
      </c>
      <c r="F9" s="24">
        <v>4.2</v>
      </c>
      <c r="G9" s="18"/>
      <c r="H9" s="24">
        <v>1.3</v>
      </c>
      <c r="I9" s="24">
        <v>14.9</v>
      </c>
      <c r="J9" s="24" t="s">
        <v>38</v>
      </c>
      <c r="K9" s="24">
        <v>6.2</v>
      </c>
      <c r="L9" s="34">
        <v>33</v>
      </c>
      <c r="M9" s="24" t="s">
        <v>38</v>
      </c>
    </row>
    <row r="10" spans="1:13" ht="15" x14ac:dyDescent="0.25">
      <c r="A10" s="16">
        <v>9</v>
      </c>
      <c r="B10" s="24">
        <v>0.2</v>
      </c>
      <c r="C10" s="24">
        <v>8.5</v>
      </c>
      <c r="D10" s="24" t="s">
        <v>38</v>
      </c>
      <c r="E10" s="24" t="s">
        <v>38</v>
      </c>
      <c r="F10" s="24">
        <v>3.8</v>
      </c>
      <c r="G10" s="24" t="s">
        <v>29</v>
      </c>
      <c r="H10" s="24" t="s">
        <v>38</v>
      </c>
      <c r="I10" s="24">
        <v>5</v>
      </c>
      <c r="J10" s="87" t="s">
        <v>38</v>
      </c>
      <c r="K10" s="88">
        <v>0.6</v>
      </c>
      <c r="L10" s="101" t="s">
        <v>38</v>
      </c>
      <c r="M10" s="99">
        <v>1.3</v>
      </c>
    </row>
    <row r="11" spans="1:13" ht="15" x14ac:dyDescent="0.25">
      <c r="A11" s="16">
        <v>10</v>
      </c>
      <c r="B11" s="24">
        <v>2.2999999999999998</v>
      </c>
      <c r="C11" s="24">
        <v>3</v>
      </c>
      <c r="D11" s="24" t="s">
        <v>38</v>
      </c>
      <c r="E11" s="24" t="s">
        <v>38</v>
      </c>
      <c r="F11" s="24">
        <v>2.2999999999999998</v>
      </c>
      <c r="G11" s="24" t="s">
        <v>38</v>
      </c>
      <c r="H11" s="24">
        <v>8</v>
      </c>
      <c r="I11" s="24">
        <v>9.4</v>
      </c>
      <c r="J11" s="24" t="s">
        <v>38</v>
      </c>
      <c r="K11" s="88">
        <v>12.2</v>
      </c>
      <c r="L11" s="102">
        <v>7</v>
      </c>
      <c r="M11" s="94">
        <v>0.1</v>
      </c>
    </row>
    <row r="12" spans="1:13" ht="15" x14ac:dyDescent="0.25">
      <c r="A12" s="16">
        <v>11</v>
      </c>
      <c r="B12" s="24">
        <v>0.1</v>
      </c>
      <c r="C12" s="24">
        <v>10.5</v>
      </c>
      <c r="D12" s="24" t="s">
        <v>38</v>
      </c>
      <c r="E12" s="24" t="s">
        <v>38</v>
      </c>
      <c r="F12" s="24" t="s">
        <v>38</v>
      </c>
      <c r="G12" s="24" t="s">
        <v>38</v>
      </c>
      <c r="H12" s="24">
        <v>1.8</v>
      </c>
      <c r="I12" s="24">
        <v>5.4</v>
      </c>
      <c r="J12" s="24">
        <v>0.2</v>
      </c>
      <c r="K12" s="95">
        <v>3.3</v>
      </c>
      <c r="L12" s="100">
        <v>1.4</v>
      </c>
      <c r="M12" s="89">
        <v>8.1999999999999993</v>
      </c>
    </row>
    <row r="13" spans="1:13" ht="15" x14ac:dyDescent="0.25">
      <c r="A13" s="16">
        <v>12</v>
      </c>
      <c r="B13" s="24">
        <v>2.4</v>
      </c>
      <c r="C13" s="18">
        <v>8.6</v>
      </c>
      <c r="D13" s="24" t="s">
        <v>38</v>
      </c>
      <c r="E13" s="24" t="s">
        <v>38</v>
      </c>
      <c r="F13" s="24" t="s">
        <v>38</v>
      </c>
      <c r="G13" s="24" t="s">
        <v>38</v>
      </c>
      <c r="H13" s="24">
        <v>0.2</v>
      </c>
      <c r="I13" s="24">
        <v>0.2</v>
      </c>
      <c r="J13" s="88" t="s">
        <v>38</v>
      </c>
      <c r="K13" s="97" t="s">
        <v>38</v>
      </c>
      <c r="L13" s="94">
        <v>0.5</v>
      </c>
      <c r="M13" s="89">
        <v>1.4</v>
      </c>
    </row>
    <row r="14" spans="1:13" ht="15" x14ac:dyDescent="0.25">
      <c r="A14" s="16">
        <v>13</v>
      </c>
      <c r="B14" s="24">
        <v>9.3000000000000007</v>
      </c>
      <c r="C14" s="24">
        <v>0.9</v>
      </c>
      <c r="D14" s="24" t="s">
        <v>38</v>
      </c>
      <c r="E14" s="24" t="s">
        <v>38</v>
      </c>
      <c r="F14" s="24">
        <v>4.7</v>
      </c>
      <c r="G14" s="24" t="s">
        <v>38</v>
      </c>
      <c r="H14" s="24">
        <v>0.2</v>
      </c>
      <c r="I14" s="24">
        <v>0.6</v>
      </c>
      <c r="J14" s="88" t="s">
        <v>38</v>
      </c>
      <c r="K14" s="98">
        <v>38.6</v>
      </c>
      <c r="L14" s="94">
        <v>1.7</v>
      </c>
      <c r="M14" s="89">
        <v>0.2</v>
      </c>
    </row>
    <row r="15" spans="1:13" ht="15" x14ac:dyDescent="0.25">
      <c r="A15" s="16">
        <v>14</v>
      </c>
      <c r="B15" s="24">
        <v>8.9</v>
      </c>
      <c r="C15" s="24">
        <v>13.6</v>
      </c>
      <c r="D15" s="24" t="s">
        <v>38</v>
      </c>
      <c r="E15" s="24" t="s">
        <v>38</v>
      </c>
      <c r="F15" s="24" t="s">
        <v>38</v>
      </c>
      <c r="G15" s="24" t="s">
        <v>29</v>
      </c>
      <c r="H15" s="24" t="s">
        <v>38</v>
      </c>
      <c r="I15" s="24">
        <v>8.6999999999999993</v>
      </c>
      <c r="J15" s="24" t="s">
        <v>29</v>
      </c>
      <c r="K15" s="96">
        <v>5.8</v>
      </c>
      <c r="L15" s="89">
        <v>21.5</v>
      </c>
      <c r="M15" s="89">
        <v>3.2</v>
      </c>
    </row>
    <row r="16" spans="1:13" ht="15" x14ac:dyDescent="0.25">
      <c r="A16" s="16">
        <v>15</v>
      </c>
      <c r="B16" s="24">
        <v>4.5999999999999996</v>
      </c>
      <c r="C16" s="24">
        <v>0.2</v>
      </c>
      <c r="D16" s="24" t="s">
        <v>38</v>
      </c>
      <c r="E16" s="18"/>
      <c r="F16" s="24" t="s">
        <v>38</v>
      </c>
      <c r="G16" s="24" t="s">
        <v>29</v>
      </c>
      <c r="H16" s="18"/>
      <c r="I16" s="24">
        <v>4.5999999999999996</v>
      </c>
      <c r="J16" s="24" t="s">
        <v>29</v>
      </c>
      <c r="K16" s="88">
        <v>6.2</v>
      </c>
      <c r="L16" s="89">
        <v>2</v>
      </c>
      <c r="M16" s="89" t="s">
        <v>38</v>
      </c>
    </row>
    <row r="17" spans="1:13" ht="15" x14ac:dyDescent="0.25">
      <c r="A17" s="16">
        <v>16</v>
      </c>
      <c r="B17" s="24">
        <v>11.7</v>
      </c>
      <c r="C17" s="18">
        <v>0.2</v>
      </c>
      <c r="D17" s="24" t="s">
        <v>38</v>
      </c>
      <c r="E17" s="24" t="s">
        <v>38</v>
      </c>
      <c r="F17" s="18"/>
      <c r="G17" s="18">
        <v>0.3</v>
      </c>
      <c r="H17" s="18"/>
      <c r="I17" s="24" t="s">
        <v>38</v>
      </c>
      <c r="J17" s="24"/>
      <c r="K17" s="88">
        <v>0.8</v>
      </c>
      <c r="L17" s="36">
        <v>3.5</v>
      </c>
      <c r="M17" s="89">
        <v>11</v>
      </c>
    </row>
    <row r="18" spans="1:13" ht="15" x14ac:dyDescent="0.25">
      <c r="A18" s="16">
        <v>17</v>
      </c>
      <c r="B18" s="24">
        <v>3.6</v>
      </c>
      <c r="C18" s="18">
        <v>0.7</v>
      </c>
      <c r="D18" s="24" t="s">
        <v>38</v>
      </c>
      <c r="E18" s="18"/>
      <c r="F18" s="18"/>
      <c r="G18" s="18">
        <v>0.1</v>
      </c>
      <c r="H18" s="18"/>
      <c r="I18" s="24">
        <v>0.7</v>
      </c>
      <c r="J18" s="24" t="s">
        <v>38</v>
      </c>
      <c r="K18" s="88" t="s">
        <v>38</v>
      </c>
      <c r="L18" s="89">
        <v>2.2000000000000002</v>
      </c>
      <c r="M18" s="89">
        <v>0.8</v>
      </c>
    </row>
    <row r="19" spans="1:13" ht="15" x14ac:dyDescent="0.25">
      <c r="A19" s="16">
        <v>18</v>
      </c>
      <c r="B19" s="24">
        <v>4</v>
      </c>
      <c r="C19" s="18">
        <v>1.7</v>
      </c>
      <c r="D19" s="24" t="s">
        <v>38</v>
      </c>
      <c r="E19" s="24">
        <v>0.8</v>
      </c>
      <c r="F19" s="18"/>
      <c r="G19" s="18">
        <v>0.2</v>
      </c>
      <c r="H19" s="18">
        <v>14.7</v>
      </c>
      <c r="I19" s="24">
        <v>0.4</v>
      </c>
      <c r="J19" s="24">
        <v>2.2000000000000002</v>
      </c>
      <c r="K19" s="88">
        <v>0.5</v>
      </c>
      <c r="L19" s="89">
        <v>0.9</v>
      </c>
      <c r="M19" s="89">
        <v>1.1000000000000001</v>
      </c>
    </row>
    <row r="20" spans="1:13" ht="15" x14ac:dyDescent="0.25">
      <c r="A20" s="16">
        <v>19</v>
      </c>
      <c r="B20" s="24">
        <v>0.2</v>
      </c>
      <c r="C20" s="18">
        <v>1.5</v>
      </c>
      <c r="D20" s="24" t="s">
        <v>38</v>
      </c>
      <c r="E20" s="24" t="s">
        <v>29</v>
      </c>
      <c r="F20" s="24">
        <v>0.1</v>
      </c>
      <c r="G20" s="24" t="s">
        <v>38</v>
      </c>
      <c r="H20" s="24">
        <v>2.4</v>
      </c>
      <c r="I20" s="24" t="s">
        <v>38</v>
      </c>
      <c r="J20" s="24"/>
      <c r="K20" s="24" t="s">
        <v>38</v>
      </c>
      <c r="L20" s="90" t="s">
        <v>38</v>
      </c>
      <c r="M20" s="90">
        <v>1.3</v>
      </c>
    </row>
    <row r="21" spans="1:13" ht="15" x14ac:dyDescent="0.25">
      <c r="A21" s="16">
        <v>20</v>
      </c>
      <c r="B21" s="24" t="s">
        <v>29</v>
      </c>
      <c r="C21" s="24">
        <v>1.9</v>
      </c>
      <c r="D21" s="24">
        <v>8.1</v>
      </c>
      <c r="E21" s="24">
        <v>1.7</v>
      </c>
      <c r="F21" s="24">
        <v>1</v>
      </c>
      <c r="G21" s="24" t="s">
        <v>38</v>
      </c>
      <c r="H21" s="24">
        <v>2.2000000000000002</v>
      </c>
      <c r="I21" s="24" t="s">
        <v>38</v>
      </c>
      <c r="J21" s="24" t="s">
        <v>38</v>
      </c>
      <c r="K21" s="24">
        <v>2.7</v>
      </c>
      <c r="L21" s="24" t="s">
        <v>29</v>
      </c>
      <c r="M21" s="24" t="s">
        <v>29</v>
      </c>
    </row>
    <row r="22" spans="1:13" ht="15" x14ac:dyDescent="0.25">
      <c r="A22" s="16">
        <v>21</v>
      </c>
      <c r="B22" s="24">
        <v>3.2</v>
      </c>
      <c r="C22" s="24">
        <v>1.5</v>
      </c>
      <c r="D22" s="24">
        <v>1.5</v>
      </c>
      <c r="E22" s="24">
        <v>10.5</v>
      </c>
      <c r="F22" s="24">
        <v>10.6</v>
      </c>
      <c r="G22" s="24" t="s">
        <v>38</v>
      </c>
      <c r="H22" s="24">
        <v>0.6</v>
      </c>
      <c r="I22" s="24" t="s">
        <v>38</v>
      </c>
      <c r="J22" s="24">
        <v>2.1</v>
      </c>
      <c r="K22" s="24">
        <v>1.3</v>
      </c>
      <c r="L22" s="24" t="s">
        <v>38</v>
      </c>
      <c r="M22" s="24" t="s">
        <v>38</v>
      </c>
    </row>
    <row r="23" spans="1:13" ht="15" x14ac:dyDescent="0.25">
      <c r="A23" s="16">
        <v>22</v>
      </c>
      <c r="B23" s="24">
        <v>0.5</v>
      </c>
      <c r="C23" s="24">
        <v>0.1</v>
      </c>
      <c r="D23" s="24" t="s">
        <v>38</v>
      </c>
      <c r="E23" s="24" t="s">
        <v>38</v>
      </c>
      <c r="F23" s="24">
        <v>3.7</v>
      </c>
      <c r="G23" s="24" t="s">
        <v>38</v>
      </c>
      <c r="H23" s="24" t="s">
        <v>38</v>
      </c>
      <c r="I23" s="24" t="s">
        <v>38</v>
      </c>
      <c r="J23" s="24" t="s">
        <v>38</v>
      </c>
      <c r="K23" s="24" t="s">
        <v>38</v>
      </c>
      <c r="L23" s="24">
        <v>1.4</v>
      </c>
      <c r="M23" s="24" t="s">
        <v>38</v>
      </c>
    </row>
    <row r="24" spans="1:13" ht="15" x14ac:dyDescent="0.25">
      <c r="A24" s="16">
        <v>23</v>
      </c>
      <c r="B24" s="24">
        <v>2</v>
      </c>
      <c r="C24" s="24" t="s">
        <v>38</v>
      </c>
      <c r="D24" s="24">
        <v>2.1</v>
      </c>
      <c r="E24" s="24">
        <v>0.2</v>
      </c>
      <c r="F24" s="24">
        <v>2.7</v>
      </c>
      <c r="G24" s="24" t="s">
        <v>38</v>
      </c>
      <c r="H24" s="24" t="s">
        <v>38</v>
      </c>
      <c r="I24" s="24" t="s">
        <v>38</v>
      </c>
      <c r="J24" s="24">
        <v>2.5</v>
      </c>
      <c r="K24" s="24">
        <v>5</v>
      </c>
      <c r="L24" s="24">
        <v>15.6</v>
      </c>
      <c r="M24" s="24">
        <v>0.1</v>
      </c>
    </row>
    <row r="25" spans="1:13" ht="15" x14ac:dyDescent="0.25">
      <c r="A25" s="16">
        <v>24</v>
      </c>
      <c r="B25" s="24">
        <v>7.2</v>
      </c>
      <c r="C25" s="24">
        <v>1.5</v>
      </c>
      <c r="D25" s="24">
        <v>0.7</v>
      </c>
      <c r="E25" s="24" t="s">
        <v>29</v>
      </c>
      <c r="F25" s="24">
        <v>3.1</v>
      </c>
      <c r="G25" s="18">
        <v>6.1</v>
      </c>
      <c r="H25" s="24" t="s">
        <v>27</v>
      </c>
      <c r="I25" s="24">
        <v>0.4</v>
      </c>
      <c r="J25" s="18">
        <v>0.1</v>
      </c>
      <c r="K25" s="24">
        <v>1.9</v>
      </c>
      <c r="L25" s="24" t="s">
        <v>38</v>
      </c>
      <c r="M25" s="24">
        <v>0.9</v>
      </c>
    </row>
    <row r="26" spans="1:13" ht="15" x14ac:dyDescent="0.25">
      <c r="A26" s="16">
        <v>25</v>
      </c>
      <c r="B26" s="24">
        <v>3</v>
      </c>
      <c r="C26" s="24">
        <v>3.1</v>
      </c>
      <c r="D26" s="24" t="s">
        <v>29</v>
      </c>
      <c r="E26" s="24">
        <v>3.9</v>
      </c>
      <c r="F26" s="24" t="s">
        <v>38</v>
      </c>
      <c r="G26" s="24" t="s">
        <v>38</v>
      </c>
      <c r="H26" s="24" t="s">
        <v>38</v>
      </c>
      <c r="I26" s="24">
        <v>31.2</v>
      </c>
      <c r="J26" s="24" t="s">
        <v>38</v>
      </c>
      <c r="K26" s="24" t="s">
        <v>38</v>
      </c>
      <c r="L26" s="24">
        <v>4.3</v>
      </c>
      <c r="M26" s="24" t="s">
        <v>38</v>
      </c>
    </row>
    <row r="27" spans="1:13" ht="15" x14ac:dyDescent="0.25">
      <c r="A27" s="16">
        <v>26</v>
      </c>
      <c r="B27" s="24">
        <v>4.2</v>
      </c>
      <c r="C27" s="24">
        <v>5.3</v>
      </c>
      <c r="D27" s="24">
        <v>4</v>
      </c>
      <c r="E27" s="24">
        <v>2.2000000000000002</v>
      </c>
      <c r="F27" s="24">
        <v>11.5</v>
      </c>
      <c r="G27" s="87">
        <v>0.2</v>
      </c>
      <c r="H27" s="24" t="s">
        <v>29</v>
      </c>
      <c r="I27" s="24">
        <v>12.2</v>
      </c>
      <c r="J27" s="24" t="s">
        <v>38</v>
      </c>
      <c r="K27" s="24" t="s">
        <v>38</v>
      </c>
      <c r="L27" s="24">
        <v>3.5</v>
      </c>
      <c r="M27" s="24">
        <v>11.6</v>
      </c>
    </row>
    <row r="28" spans="1:13" ht="15" x14ac:dyDescent="0.25">
      <c r="A28" s="16">
        <v>27</v>
      </c>
      <c r="B28" s="24">
        <v>6.4</v>
      </c>
      <c r="C28" s="24">
        <v>4.3</v>
      </c>
      <c r="D28" s="24">
        <v>1.5</v>
      </c>
      <c r="E28" s="24">
        <v>3.7</v>
      </c>
      <c r="F28" s="24">
        <v>6.7</v>
      </c>
      <c r="G28" s="24" t="s">
        <v>38</v>
      </c>
      <c r="H28" s="24" t="s">
        <v>29</v>
      </c>
      <c r="I28" s="24">
        <v>2</v>
      </c>
      <c r="J28" s="24" t="s">
        <v>38</v>
      </c>
      <c r="K28" s="24" t="s">
        <v>38</v>
      </c>
      <c r="L28" s="24">
        <v>1.4</v>
      </c>
      <c r="M28" s="24" t="s">
        <v>29</v>
      </c>
    </row>
    <row r="29" spans="1:13" ht="15" x14ac:dyDescent="0.25">
      <c r="A29" s="16">
        <v>28</v>
      </c>
      <c r="B29" s="24">
        <v>15.6</v>
      </c>
      <c r="C29" s="24">
        <v>11.1</v>
      </c>
      <c r="D29" s="24">
        <v>0.1</v>
      </c>
      <c r="E29" s="24" t="s">
        <v>38</v>
      </c>
      <c r="F29" s="24">
        <v>0.2</v>
      </c>
      <c r="G29" s="24">
        <v>16.899999999999999</v>
      </c>
      <c r="H29" s="24">
        <v>6.8</v>
      </c>
      <c r="I29" s="24" t="s">
        <v>38</v>
      </c>
      <c r="J29" s="24" t="s">
        <v>38</v>
      </c>
      <c r="K29" s="24">
        <v>0.9</v>
      </c>
      <c r="L29" s="24" t="s">
        <v>38</v>
      </c>
      <c r="M29" s="24" t="s">
        <v>38</v>
      </c>
    </row>
    <row r="30" spans="1:13" ht="15" x14ac:dyDescent="0.25">
      <c r="A30" s="16">
        <v>29</v>
      </c>
      <c r="B30" s="24">
        <v>12.4</v>
      </c>
      <c r="C30" s="25" t="s">
        <v>19</v>
      </c>
      <c r="D30" s="24" t="s">
        <v>38</v>
      </c>
      <c r="E30" s="18">
        <v>1.6</v>
      </c>
      <c r="F30" s="24" t="s">
        <v>38</v>
      </c>
      <c r="G30" s="87" t="s">
        <v>29</v>
      </c>
      <c r="H30" s="24" t="s">
        <v>38</v>
      </c>
      <c r="I30" s="18">
        <v>0.7</v>
      </c>
      <c r="J30" s="18">
        <v>0.2</v>
      </c>
      <c r="K30" s="24">
        <v>1.9</v>
      </c>
      <c r="L30" s="24" t="s">
        <v>38</v>
      </c>
      <c r="M30" s="24" t="s">
        <v>38</v>
      </c>
    </row>
    <row r="31" spans="1:13" ht="15" x14ac:dyDescent="0.25">
      <c r="A31" s="16">
        <v>30</v>
      </c>
      <c r="B31" s="24">
        <v>3.1</v>
      </c>
      <c r="C31" s="25" t="s">
        <v>19</v>
      </c>
      <c r="D31" s="24" t="s">
        <v>38</v>
      </c>
      <c r="E31" s="18">
        <v>4.5999999999999996</v>
      </c>
      <c r="F31" s="24" t="s">
        <v>38</v>
      </c>
      <c r="G31" s="18"/>
      <c r="H31" s="24" t="s">
        <v>38</v>
      </c>
      <c r="I31" s="18"/>
      <c r="J31" s="18">
        <v>1.3</v>
      </c>
      <c r="K31" s="24">
        <v>0.1</v>
      </c>
      <c r="L31" s="18"/>
      <c r="M31" s="24" t="s">
        <v>38</v>
      </c>
    </row>
    <row r="32" spans="1:13" ht="15" x14ac:dyDescent="0.25">
      <c r="A32" s="16">
        <v>31</v>
      </c>
      <c r="B32" s="24">
        <v>19.100000000000001</v>
      </c>
      <c r="C32" s="25" t="s">
        <v>19</v>
      </c>
      <c r="D32" s="38" t="s">
        <v>29</v>
      </c>
      <c r="E32" s="26" t="s">
        <v>19</v>
      </c>
      <c r="F32" s="37"/>
      <c r="G32" s="25" t="s">
        <v>19</v>
      </c>
      <c r="H32" s="24" t="s">
        <v>38</v>
      </c>
      <c r="I32" s="18"/>
      <c r="J32" s="25" t="s">
        <v>19</v>
      </c>
      <c r="K32" s="24" t="s">
        <v>38</v>
      </c>
      <c r="L32" s="25" t="s">
        <v>19</v>
      </c>
      <c r="M32" s="24" t="s">
        <v>38</v>
      </c>
    </row>
    <row r="33" spans="1:13" ht="15" x14ac:dyDescent="0.25">
      <c r="A33" s="20" t="s">
        <v>12</v>
      </c>
      <c r="B33" s="18">
        <f t="shared" ref="B33:M33" si="0">SUM(B2:B32)</f>
        <v>195.6</v>
      </c>
      <c r="C33" s="17">
        <f t="shared" si="0"/>
        <v>134.79999999999998</v>
      </c>
      <c r="D33" s="18">
        <f t="shared" si="0"/>
        <v>36.199999999999996</v>
      </c>
      <c r="E33" s="18">
        <f t="shared" si="0"/>
        <v>47.20000000000001</v>
      </c>
      <c r="F33" s="18">
        <f t="shared" si="0"/>
        <v>65.400000000000006</v>
      </c>
      <c r="G33" s="18">
        <f t="shared" si="0"/>
        <v>33.799999999999997</v>
      </c>
      <c r="H33" s="18">
        <f t="shared" si="0"/>
        <v>47.4</v>
      </c>
      <c r="I33" s="18">
        <f t="shared" si="0"/>
        <v>108.9</v>
      </c>
      <c r="J33" s="18">
        <f t="shared" si="0"/>
        <v>9.1</v>
      </c>
      <c r="K33" s="18">
        <f t="shared" si="0"/>
        <v>105.8</v>
      </c>
      <c r="L33" s="18">
        <f t="shared" si="0"/>
        <v>165</v>
      </c>
      <c r="M33" s="18">
        <f t="shared" si="0"/>
        <v>60.099999999999994</v>
      </c>
    </row>
    <row r="34" spans="1:13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1" t="s">
        <v>17</v>
      </c>
      <c r="M34" s="17">
        <f>SUM(B33:M33)</f>
        <v>1009.2999999999998</v>
      </c>
    </row>
    <row r="35" spans="1:13" ht="15" x14ac:dyDescent="0.25">
      <c r="A35" s="3" t="s">
        <v>38</v>
      </c>
      <c r="B35" s="22"/>
      <c r="C35" s="22"/>
      <c r="D35" s="39" t="s">
        <v>38</v>
      </c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5" x14ac:dyDescent="0.25">
      <c r="A36" s="3"/>
      <c r="B36" s="23" t="s">
        <v>38</v>
      </c>
      <c r="C36" s="23" t="s">
        <v>38</v>
      </c>
      <c r="D36" s="23" t="s">
        <v>38</v>
      </c>
      <c r="E36" s="23" t="s">
        <v>38</v>
      </c>
      <c r="F36" s="23" t="s">
        <v>38</v>
      </c>
      <c r="G36" s="23" t="s">
        <v>38</v>
      </c>
      <c r="H36" s="23" t="s">
        <v>38</v>
      </c>
      <c r="I36" s="23" t="s">
        <v>38</v>
      </c>
      <c r="J36" s="23" t="s">
        <v>38</v>
      </c>
      <c r="K36" s="23" t="s">
        <v>38</v>
      </c>
      <c r="L36" s="23" t="s">
        <v>38</v>
      </c>
      <c r="M36" s="23" t="s">
        <v>38</v>
      </c>
    </row>
    <row r="37" spans="1:13" ht="15" x14ac:dyDescent="0.25">
      <c r="A37" s="3"/>
    </row>
    <row r="38" spans="1:13" ht="15" x14ac:dyDescent="0.25">
      <c r="A38" s="3"/>
    </row>
    <row r="39" spans="1:13" ht="15" x14ac:dyDescent="0.25">
      <c r="A39" s="3"/>
      <c r="F39">
        <f>MAX(B2:M32)</f>
        <v>38.6</v>
      </c>
      <c r="G39" t="s">
        <v>3</v>
      </c>
      <c r="M39" s="30" t="s">
        <v>38</v>
      </c>
    </row>
    <row r="40" spans="1:13" ht="15" x14ac:dyDescent="0.25">
      <c r="A40" s="3"/>
    </row>
  </sheetData>
  <pageMargins left="0.69972223043441772" right="0.69972223043441772" top="0.75" bottom="0.75" header="0.30000001192092896" footer="0.300000011920928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8"/>
  <sheetViews>
    <sheetView topLeftCell="A16" zoomScale="84" zoomScaleNormal="84" workbookViewId="0">
      <selection activeCell="M38" sqref="M38"/>
    </sheetView>
  </sheetViews>
  <sheetFormatPr defaultColWidth="8.5" defaultRowHeight="15" x14ac:dyDescent="0.25"/>
  <cols>
    <col min="1" max="1" width="7" style="3" customWidth="1"/>
    <col min="2" max="2" width="6" style="3" customWidth="1"/>
    <col min="3" max="3" width="6.25" style="3" customWidth="1"/>
    <col min="4" max="4" width="6.375" style="3" customWidth="1"/>
    <col min="5" max="5" width="6.125" style="3" customWidth="1"/>
    <col min="6" max="6" width="6.25" style="3" customWidth="1"/>
    <col min="7" max="7" width="6.125" style="3" customWidth="1"/>
    <col min="8" max="8" width="6" style="3" customWidth="1"/>
    <col min="9" max="9" width="6.125" style="3" customWidth="1"/>
    <col min="10" max="10" width="6.875" style="3" customWidth="1"/>
    <col min="11" max="11" width="6.375" style="3" customWidth="1"/>
    <col min="12" max="13" width="7" style="3" customWidth="1"/>
    <col min="14" max="16384" width="8.5" style="3"/>
  </cols>
  <sheetData>
    <row r="1" spans="1:18" ht="49.5" customHeight="1" x14ac:dyDescent="0.25">
      <c r="A1" s="42" t="s">
        <v>8</v>
      </c>
      <c r="B1" s="42" t="s">
        <v>9</v>
      </c>
      <c r="C1" s="42" t="s">
        <v>42</v>
      </c>
      <c r="D1" s="42" t="s">
        <v>7</v>
      </c>
      <c r="E1" s="42" t="s">
        <v>6</v>
      </c>
      <c r="F1" s="42" t="s">
        <v>24</v>
      </c>
      <c r="G1" s="42" t="s">
        <v>11</v>
      </c>
      <c r="H1" s="42" t="s">
        <v>10</v>
      </c>
      <c r="I1" s="42" t="s">
        <v>13</v>
      </c>
      <c r="J1" s="42" t="s">
        <v>43</v>
      </c>
      <c r="K1" s="42" t="s">
        <v>15</v>
      </c>
      <c r="L1" s="42" t="s">
        <v>44</v>
      </c>
      <c r="M1" s="42" t="s">
        <v>45</v>
      </c>
    </row>
    <row r="2" spans="1:18" x14ac:dyDescent="0.25">
      <c r="A2" s="16">
        <v>1</v>
      </c>
      <c r="B2" s="17">
        <v>0.1</v>
      </c>
      <c r="C2" s="17">
        <v>3.1</v>
      </c>
      <c r="D2" s="18">
        <v>1</v>
      </c>
      <c r="E2" s="18"/>
      <c r="F2" s="18"/>
      <c r="G2" s="18"/>
      <c r="H2" s="18"/>
      <c r="I2" s="18"/>
      <c r="J2" s="18"/>
      <c r="K2" s="18">
        <v>6.2</v>
      </c>
      <c r="L2" s="18">
        <v>6.3</v>
      </c>
      <c r="M2" s="18"/>
    </row>
    <row r="3" spans="1:18" x14ac:dyDescent="0.25">
      <c r="A3" s="16">
        <v>2</v>
      </c>
      <c r="B3" s="17">
        <v>3.3</v>
      </c>
      <c r="C3" s="17" t="s">
        <v>29</v>
      </c>
      <c r="D3" s="18" t="s">
        <v>29</v>
      </c>
      <c r="E3" s="18"/>
      <c r="F3" s="18"/>
      <c r="G3" s="18"/>
      <c r="H3" s="18">
        <v>5.5</v>
      </c>
      <c r="I3" s="18">
        <v>2</v>
      </c>
      <c r="J3" s="18"/>
      <c r="K3" s="18">
        <v>0.1</v>
      </c>
      <c r="L3" s="18">
        <v>0.7</v>
      </c>
      <c r="M3" s="18"/>
    </row>
    <row r="4" spans="1:18" x14ac:dyDescent="0.25">
      <c r="A4" s="16">
        <v>3</v>
      </c>
      <c r="B4" s="17">
        <v>0.1</v>
      </c>
      <c r="C4" s="17"/>
      <c r="D4" s="18"/>
      <c r="E4" s="18">
        <v>0.4</v>
      </c>
      <c r="F4" s="18"/>
      <c r="G4" s="18"/>
      <c r="H4" s="18" t="s">
        <v>29</v>
      </c>
      <c r="I4" s="18"/>
      <c r="J4" s="18"/>
      <c r="K4" s="18">
        <v>11.3</v>
      </c>
      <c r="L4" s="18">
        <v>24.6</v>
      </c>
      <c r="M4" s="18"/>
    </row>
    <row r="5" spans="1:18" x14ac:dyDescent="0.25">
      <c r="A5" s="16">
        <v>4</v>
      </c>
      <c r="B5" s="17"/>
      <c r="C5" s="17">
        <v>1.2</v>
      </c>
      <c r="D5" s="18"/>
      <c r="E5" s="18">
        <v>0.3</v>
      </c>
      <c r="F5" s="18" t="s">
        <v>29</v>
      </c>
      <c r="G5" s="18"/>
      <c r="H5" s="18"/>
      <c r="I5" s="24" t="s">
        <v>38</v>
      </c>
      <c r="J5" s="18"/>
      <c r="K5" s="18">
        <v>0.1</v>
      </c>
      <c r="L5" s="18">
        <v>8.1</v>
      </c>
      <c r="M5" s="18"/>
    </row>
    <row r="6" spans="1:18" x14ac:dyDescent="0.25">
      <c r="A6" s="16">
        <v>5</v>
      </c>
      <c r="B6" s="17">
        <v>0.1</v>
      </c>
      <c r="C6" s="17">
        <v>2.4</v>
      </c>
      <c r="D6" s="18"/>
      <c r="E6" s="18">
        <v>2.2999999999999998</v>
      </c>
      <c r="F6" s="18"/>
      <c r="G6" s="18"/>
      <c r="H6" s="18"/>
      <c r="I6" s="24">
        <v>1.3</v>
      </c>
      <c r="J6" s="24" t="s">
        <v>29</v>
      </c>
      <c r="K6" s="18"/>
      <c r="L6" s="18">
        <v>2</v>
      </c>
      <c r="M6" s="18">
        <v>0.7</v>
      </c>
    </row>
    <row r="7" spans="1:18" x14ac:dyDescent="0.25">
      <c r="A7" s="16">
        <v>6</v>
      </c>
      <c r="B7" s="17">
        <v>0.2</v>
      </c>
      <c r="C7" s="17">
        <v>0.2</v>
      </c>
      <c r="D7" s="18">
        <v>0.7</v>
      </c>
      <c r="E7" s="18">
        <v>0.3</v>
      </c>
      <c r="F7" s="18"/>
      <c r="G7" s="18"/>
      <c r="H7" s="18"/>
      <c r="I7" s="24" t="s">
        <v>29</v>
      </c>
      <c r="J7" s="18">
        <v>2.7</v>
      </c>
      <c r="K7" s="24" t="s">
        <v>29</v>
      </c>
      <c r="L7" s="18">
        <v>4.5999999999999996</v>
      </c>
      <c r="M7" s="18">
        <v>0.1</v>
      </c>
    </row>
    <row r="8" spans="1:18" x14ac:dyDescent="0.25">
      <c r="A8" s="16">
        <v>7</v>
      </c>
      <c r="B8" s="17">
        <v>0.5</v>
      </c>
      <c r="C8" s="17"/>
      <c r="D8" s="18">
        <v>2</v>
      </c>
      <c r="E8" s="18"/>
      <c r="F8" s="18">
        <v>3.2</v>
      </c>
      <c r="G8" s="18"/>
      <c r="H8" s="18"/>
      <c r="I8" s="24" t="s">
        <v>29</v>
      </c>
      <c r="J8" s="18"/>
      <c r="K8" s="18"/>
      <c r="L8" s="18">
        <v>0.2</v>
      </c>
      <c r="M8" s="18"/>
    </row>
    <row r="9" spans="1:18" x14ac:dyDescent="0.25">
      <c r="A9" s="16">
        <v>8</v>
      </c>
      <c r="B9" s="17">
        <v>4.8</v>
      </c>
      <c r="C9" s="17">
        <v>0.4</v>
      </c>
      <c r="D9" s="18">
        <v>22.7</v>
      </c>
      <c r="E9" s="18">
        <v>2.2000000000000002</v>
      </c>
      <c r="F9" s="18">
        <v>0.2</v>
      </c>
      <c r="G9" s="18"/>
      <c r="H9" s="18"/>
      <c r="I9" s="18">
        <v>3</v>
      </c>
      <c r="J9" s="18">
        <v>0.2</v>
      </c>
      <c r="K9" s="18"/>
      <c r="L9" s="18">
        <v>3.5</v>
      </c>
      <c r="M9" s="18"/>
    </row>
    <row r="10" spans="1:18" x14ac:dyDescent="0.25">
      <c r="A10" s="16">
        <v>9</v>
      </c>
      <c r="B10" s="17">
        <v>0.1</v>
      </c>
      <c r="C10" s="17">
        <v>4.8</v>
      </c>
      <c r="D10" s="18">
        <v>0.5</v>
      </c>
      <c r="E10" s="18">
        <v>1</v>
      </c>
      <c r="F10" s="18">
        <v>0.5</v>
      </c>
      <c r="G10" s="18"/>
      <c r="H10" s="18"/>
      <c r="I10" s="24" t="s">
        <v>29</v>
      </c>
      <c r="J10" s="19">
        <v>8.1999999999999993</v>
      </c>
      <c r="K10" s="18"/>
      <c r="L10" s="33">
        <v>12.4</v>
      </c>
      <c r="M10" s="34" t="s">
        <v>29</v>
      </c>
    </row>
    <row r="11" spans="1:18" x14ac:dyDescent="0.25">
      <c r="A11" s="16">
        <v>10</v>
      </c>
      <c r="B11" s="17">
        <v>0.2</v>
      </c>
      <c r="C11" s="17"/>
      <c r="D11" s="18">
        <v>0.8</v>
      </c>
      <c r="E11" s="18">
        <v>10</v>
      </c>
      <c r="F11" s="18">
        <v>1</v>
      </c>
      <c r="G11" s="18"/>
      <c r="H11" s="18"/>
      <c r="I11" s="18"/>
      <c r="J11" s="18">
        <v>1.5</v>
      </c>
      <c r="K11" s="32">
        <v>1.3</v>
      </c>
      <c r="L11" s="36"/>
      <c r="M11" s="36">
        <v>0.1</v>
      </c>
    </row>
    <row r="12" spans="1:18" x14ac:dyDescent="0.25">
      <c r="A12" s="16">
        <v>11</v>
      </c>
      <c r="B12" s="17"/>
      <c r="C12" s="17">
        <v>15.2</v>
      </c>
      <c r="D12" s="18">
        <v>1.4</v>
      </c>
      <c r="E12" s="18">
        <v>1.3</v>
      </c>
      <c r="F12" s="18">
        <v>3.1</v>
      </c>
      <c r="G12" s="18">
        <v>0.9</v>
      </c>
      <c r="H12" s="18"/>
      <c r="I12" s="18"/>
      <c r="J12" s="18">
        <v>0.3</v>
      </c>
      <c r="K12" s="40">
        <v>51</v>
      </c>
      <c r="L12" s="36">
        <v>10.9</v>
      </c>
      <c r="M12" s="36">
        <v>0.1</v>
      </c>
      <c r="N12" s="31"/>
      <c r="O12" s="31"/>
      <c r="P12" s="31"/>
      <c r="Q12" s="31"/>
      <c r="R12" s="31"/>
    </row>
    <row r="13" spans="1:18" x14ac:dyDescent="0.25">
      <c r="A13" s="16">
        <v>12</v>
      </c>
      <c r="B13" s="17">
        <v>2.7</v>
      </c>
      <c r="C13" s="17"/>
      <c r="D13" s="18">
        <v>0.5</v>
      </c>
      <c r="E13" s="18">
        <v>5.2</v>
      </c>
      <c r="F13" s="18">
        <v>1.9</v>
      </c>
      <c r="G13" s="18">
        <v>2.1</v>
      </c>
      <c r="H13" s="18"/>
      <c r="I13" s="18"/>
      <c r="J13" s="18">
        <v>5.4</v>
      </c>
      <c r="K13" s="32">
        <v>9.1999999999999993</v>
      </c>
      <c r="L13" s="36">
        <v>1.6</v>
      </c>
      <c r="M13" s="36">
        <v>0.7</v>
      </c>
      <c r="N13" s="31"/>
      <c r="R13" s="31"/>
    </row>
    <row r="14" spans="1:18" x14ac:dyDescent="0.25">
      <c r="A14" s="16">
        <v>13</v>
      </c>
      <c r="B14" s="17">
        <v>0.4</v>
      </c>
      <c r="C14" s="17">
        <v>4.8</v>
      </c>
      <c r="D14" s="18">
        <v>1.9</v>
      </c>
      <c r="E14" s="18">
        <v>7.5</v>
      </c>
      <c r="F14" s="18" t="s">
        <v>29</v>
      </c>
      <c r="G14" s="18" t="s">
        <v>29</v>
      </c>
      <c r="H14" s="18"/>
      <c r="I14" s="18"/>
      <c r="J14" s="18">
        <v>9</v>
      </c>
      <c r="K14" s="32">
        <v>10.4</v>
      </c>
      <c r="L14" s="36">
        <v>0.4</v>
      </c>
      <c r="M14" s="36">
        <v>2.1</v>
      </c>
      <c r="N14" s="31"/>
      <c r="R14" s="30" t="s">
        <v>27</v>
      </c>
    </row>
    <row r="15" spans="1:18" x14ac:dyDescent="0.25">
      <c r="A15" s="16">
        <v>14</v>
      </c>
      <c r="B15" s="17">
        <v>6.4</v>
      </c>
      <c r="C15" s="17" t="s">
        <v>29</v>
      </c>
      <c r="D15" s="18">
        <v>0.2</v>
      </c>
      <c r="E15" s="18"/>
      <c r="F15" s="18">
        <v>6</v>
      </c>
      <c r="G15" s="18">
        <v>0.3</v>
      </c>
      <c r="H15" s="18"/>
      <c r="I15" s="18">
        <v>0.1</v>
      </c>
      <c r="J15" s="18">
        <v>0.3</v>
      </c>
      <c r="K15" s="32">
        <v>1.1000000000000001</v>
      </c>
      <c r="L15" s="36"/>
      <c r="M15" s="36">
        <v>1.8</v>
      </c>
      <c r="N15" s="31"/>
      <c r="R15" s="30" t="s">
        <v>38</v>
      </c>
    </row>
    <row r="16" spans="1:18" x14ac:dyDescent="0.25">
      <c r="A16" s="16">
        <v>15</v>
      </c>
      <c r="B16" s="17"/>
      <c r="C16" s="17" t="s">
        <v>29</v>
      </c>
      <c r="D16" s="18">
        <v>1.1000000000000001</v>
      </c>
      <c r="E16" s="18"/>
      <c r="F16" s="18">
        <v>1.5</v>
      </c>
      <c r="G16" s="18"/>
      <c r="H16" s="18"/>
      <c r="I16" s="24" t="s">
        <v>29</v>
      </c>
      <c r="J16" s="18">
        <v>3.2</v>
      </c>
      <c r="K16" s="32">
        <v>3.1</v>
      </c>
      <c r="L16" s="36"/>
      <c r="M16" s="36">
        <v>3</v>
      </c>
      <c r="N16" s="31"/>
      <c r="R16" s="30" t="s">
        <v>38</v>
      </c>
    </row>
    <row r="17" spans="1:18" x14ac:dyDescent="0.25">
      <c r="A17" s="16">
        <v>16</v>
      </c>
      <c r="B17" s="17"/>
      <c r="C17" s="17"/>
      <c r="D17" s="18">
        <v>4</v>
      </c>
      <c r="E17" s="18" t="s">
        <v>29</v>
      </c>
      <c r="F17" s="18"/>
      <c r="G17" s="18"/>
      <c r="H17" s="18"/>
      <c r="I17" s="24" t="s">
        <v>29</v>
      </c>
      <c r="J17" s="24" t="s">
        <v>29</v>
      </c>
      <c r="K17" s="32">
        <v>0.4</v>
      </c>
      <c r="L17" s="36"/>
      <c r="M17" s="36">
        <v>15</v>
      </c>
      <c r="N17" s="31"/>
      <c r="R17" s="30" t="s">
        <v>38</v>
      </c>
    </row>
    <row r="18" spans="1:18" x14ac:dyDescent="0.25">
      <c r="A18" s="16">
        <v>17</v>
      </c>
      <c r="B18" s="17"/>
      <c r="C18" s="17"/>
      <c r="D18" s="18">
        <v>6.2</v>
      </c>
      <c r="E18" s="18"/>
      <c r="F18" s="18"/>
      <c r="G18" s="18"/>
      <c r="H18" s="18"/>
      <c r="I18" s="18">
        <v>0.3</v>
      </c>
      <c r="J18" s="18">
        <v>3.5</v>
      </c>
      <c r="K18" s="32">
        <v>0.2</v>
      </c>
      <c r="L18" s="36">
        <v>0.7</v>
      </c>
      <c r="M18" s="36">
        <v>0.7</v>
      </c>
      <c r="N18" s="31"/>
      <c r="R18" s="31"/>
    </row>
    <row r="19" spans="1:18" x14ac:dyDescent="0.25">
      <c r="A19" s="16">
        <v>18</v>
      </c>
      <c r="B19" s="17" t="s">
        <v>29</v>
      </c>
      <c r="C19" s="17"/>
      <c r="D19" s="18">
        <v>0.1</v>
      </c>
      <c r="E19" s="18">
        <v>2.1</v>
      </c>
      <c r="F19" s="18"/>
      <c r="G19" s="18"/>
      <c r="H19" s="18"/>
      <c r="I19" s="18">
        <v>0.9</v>
      </c>
      <c r="J19" s="18">
        <v>0.1</v>
      </c>
      <c r="K19" s="32">
        <v>0.1</v>
      </c>
      <c r="L19" s="36">
        <v>1</v>
      </c>
      <c r="M19" s="36">
        <v>13.8</v>
      </c>
      <c r="N19" s="31"/>
      <c r="O19" s="30" t="s">
        <v>38</v>
      </c>
      <c r="P19" s="31"/>
      <c r="Q19" s="31"/>
      <c r="R19" s="31"/>
    </row>
    <row r="20" spans="1:18" x14ac:dyDescent="0.25">
      <c r="A20" s="16">
        <v>19</v>
      </c>
      <c r="B20" s="17">
        <v>1.1000000000000001</v>
      </c>
      <c r="C20" s="17"/>
      <c r="D20" s="18">
        <v>0.4</v>
      </c>
      <c r="E20" s="18">
        <v>3.3</v>
      </c>
      <c r="F20" s="18">
        <v>3.4</v>
      </c>
      <c r="G20" s="18"/>
      <c r="H20" s="24" t="s">
        <v>38</v>
      </c>
      <c r="I20" s="18"/>
      <c r="J20" s="18">
        <v>2.4</v>
      </c>
      <c r="K20" s="18">
        <v>6.1</v>
      </c>
      <c r="L20" s="35">
        <v>0.3</v>
      </c>
      <c r="M20" s="35">
        <v>3.1</v>
      </c>
      <c r="N20" s="28" t="s">
        <v>38</v>
      </c>
    </row>
    <row r="21" spans="1:18" x14ac:dyDescent="0.25">
      <c r="A21" s="16">
        <v>20</v>
      </c>
      <c r="B21" s="17">
        <v>5.7</v>
      </c>
      <c r="C21" s="17" t="s">
        <v>38</v>
      </c>
      <c r="D21" s="18"/>
      <c r="E21" s="18"/>
      <c r="F21" s="18">
        <v>4.4000000000000004</v>
      </c>
      <c r="G21" s="18">
        <v>0.5</v>
      </c>
      <c r="H21" s="24" t="s">
        <v>29</v>
      </c>
      <c r="I21" s="18"/>
      <c r="J21" s="18">
        <v>0.2</v>
      </c>
      <c r="K21" s="18">
        <v>13.3</v>
      </c>
      <c r="L21" s="18">
        <v>13.1</v>
      </c>
      <c r="M21" s="18">
        <v>2.8</v>
      </c>
    </row>
    <row r="22" spans="1:18" x14ac:dyDescent="0.25">
      <c r="A22" s="16">
        <v>21</v>
      </c>
      <c r="B22" s="17">
        <v>1</v>
      </c>
      <c r="C22" s="17" t="s">
        <v>29</v>
      </c>
      <c r="D22" s="18"/>
      <c r="E22" s="18"/>
      <c r="F22" s="18"/>
      <c r="G22" s="18">
        <v>0.9</v>
      </c>
      <c r="H22" s="24" t="s">
        <v>38</v>
      </c>
      <c r="I22" s="18">
        <v>3.8</v>
      </c>
      <c r="J22" s="18"/>
      <c r="K22" s="18">
        <v>0.1</v>
      </c>
      <c r="L22" s="18">
        <v>5.6</v>
      </c>
      <c r="M22" s="18">
        <v>12.3</v>
      </c>
    </row>
    <row r="23" spans="1:18" x14ac:dyDescent="0.25">
      <c r="A23" s="16">
        <v>22</v>
      </c>
      <c r="B23" s="17" t="s">
        <v>29</v>
      </c>
      <c r="C23" s="17">
        <v>0.3</v>
      </c>
      <c r="D23" s="18">
        <v>1.4</v>
      </c>
      <c r="E23" s="18" t="s">
        <v>29</v>
      </c>
      <c r="F23" s="18">
        <v>1.4</v>
      </c>
      <c r="G23" s="18">
        <v>0.7</v>
      </c>
      <c r="H23" s="18">
        <v>9.1</v>
      </c>
      <c r="I23" s="18">
        <v>3.8</v>
      </c>
      <c r="J23" s="18"/>
      <c r="K23" s="18">
        <v>8.6</v>
      </c>
      <c r="L23" s="18">
        <v>2.4</v>
      </c>
      <c r="M23" s="18">
        <v>2.8</v>
      </c>
    </row>
    <row r="24" spans="1:18" x14ac:dyDescent="0.25">
      <c r="A24" s="16">
        <v>23</v>
      </c>
      <c r="B24" s="17"/>
      <c r="C24" s="17" t="s">
        <v>29</v>
      </c>
      <c r="D24" s="18">
        <v>0.6</v>
      </c>
      <c r="E24" s="18"/>
      <c r="F24" s="18">
        <v>5.5</v>
      </c>
      <c r="G24" s="18" t="s">
        <v>29</v>
      </c>
      <c r="H24" s="24">
        <v>8.5</v>
      </c>
      <c r="I24" s="18">
        <v>4.3</v>
      </c>
      <c r="J24" s="18"/>
      <c r="K24" s="18">
        <v>2</v>
      </c>
      <c r="L24" s="18">
        <v>0.3</v>
      </c>
      <c r="M24" s="18">
        <v>36.6</v>
      </c>
    </row>
    <row r="25" spans="1:18" x14ac:dyDescent="0.25">
      <c r="A25" s="16">
        <v>24</v>
      </c>
      <c r="B25" s="17" t="s">
        <v>29</v>
      </c>
      <c r="C25" s="17">
        <v>1.3</v>
      </c>
      <c r="D25" s="18">
        <v>0.1</v>
      </c>
      <c r="E25" s="18"/>
      <c r="F25" s="18">
        <v>7.2</v>
      </c>
      <c r="G25" s="18"/>
      <c r="H25" s="24" t="s">
        <v>29</v>
      </c>
      <c r="I25" s="18">
        <v>27.1</v>
      </c>
      <c r="J25" s="18"/>
      <c r="K25" s="18">
        <v>2.7</v>
      </c>
      <c r="L25" s="24" t="s">
        <v>29</v>
      </c>
      <c r="M25" s="18">
        <v>6</v>
      </c>
    </row>
    <row r="26" spans="1:18" x14ac:dyDescent="0.25">
      <c r="A26" s="16">
        <v>25</v>
      </c>
      <c r="B26" s="17">
        <v>2.7</v>
      </c>
      <c r="C26" s="17">
        <v>3</v>
      </c>
      <c r="D26" s="18" t="s">
        <v>29</v>
      </c>
      <c r="E26" s="18">
        <v>3.3</v>
      </c>
      <c r="F26" s="18">
        <v>0.1</v>
      </c>
      <c r="G26" s="18"/>
      <c r="H26" s="18"/>
      <c r="I26" s="18"/>
      <c r="J26" s="18">
        <v>1</v>
      </c>
      <c r="K26" s="18">
        <v>0.1</v>
      </c>
      <c r="L26" s="18"/>
      <c r="M26" s="18">
        <v>1.7</v>
      </c>
    </row>
    <row r="27" spans="1:18" x14ac:dyDescent="0.25">
      <c r="A27" s="16">
        <v>26</v>
      </c>
      <c r="B27" s="17">
        <v>8.9</v>
      </c>
      <c r="C27" s="17">
        <v>0.3</v>
      </c>
      <c r="D27" s="18"/>
      <c r="E27" s="18">
        <v>2</v>
      </c>
      <c r="F27" s="18"/>
      <c r="G27" s="19"/>
      <c r="H27" s="24" t="s">
        <v>38</v>
      </c>
      <c r="I27" s="18"/>
      <c r="J27" s="18"/>
      <c r="K27" s="18">
        <v>5.3</v>
      </c>
      <c r="L27" s="18">
        <v>0.1</v>
      </c>
      <c r="M27" s="18">
        <v>7.9</v>
      </c>
    </row>
    <row r="28" spans="1:18" x14ac:dyDescent="0.25">
      <c r="A28" s="16">
        <v>27</v>
      </c>
      <c r="B28" s="17">
        <v>0.1</v>
      </c>
      <c r="C28" s="17" t="s">
        <v>29</v>
      </c>
      <c r="D28" s="18" t="s">
        <v>29</v>
      </c>
      <c r="E28" s="18">
        <v>1.9</v>
      </c>
      <c r="F28" s="18">
        <v>1.7</v>
      </c>
      <c r="G28" s="18">
        <v>1.6</v>
      </c>
      <c r="H28" s="18">
        <v>7.7</v>
      </c>
      <c r="I28" s="18"/>
      <c r="J28" s="18"/>
      <c r="K28" s="18">
        <v>20.6</v>
      </c>
      <c r="L28" s="18">
        <v>0.3</v>
      </c>
      <c r="M28" s="18">
        <v>1</v>
      </c>
    </row>
    <row r="29" spans="1:18" x14ac:dyDescent="0.25">
      <c r="A29" s="16">
        <v>28</v>
      </c>
      <c r="B29" s="17">
        <v>2</v>
      </c>
      <c r="C29" s="17">
        <v>1.4</v>
      </c>
      <c r="D29" s="18" t="s">
        <v>29</v>
      </c>
      <c r="E29" s="18">
        <v>1</v>
      </c>
      <c r="F29" s="18">
        <v>7.6</v>
      </c>
      <c r="G29" s="18">
        <v>0.7</v>
      </c>
      <c r="H29" s="18"/>
      <c r="I29" s="18"/>
      <c r="J29" s="18">
        <v>0.5</v>
      </c>
      <c r="K29" s="18"/>
      <c r="L29" s="18">
        <v>0.3</v>
      </c>
      <c r="M29" s="18">
        <v>0.3</v>
      </c>
    </row>
    <row r="30" spans="1:18" x14ac:dyDescent="0.25">
      <c r="A30" s="16">
        <v>29</v>
      </c>
      <c r="B30" s="17">
        <v>6.2</v>
      </c>
      <c r="C30" s="25" t="s">
        <v>22</v>
      </c>
      <c r="D30" s="18">
        <v>1.2</v>
      </c>
      <c r="E30" s="18"/>
      <c r="F30" s="18">
        <v>6.1</v>
      </c>
      <c r="G30" s="19"/>
      <c r="H30" s="24" t="s">
        <v>38</v>
      </c>
      <c r="I30" s="18"/>
      <c r="J30" s="18"/>
      <c r="K30" s="18"/>
      <c r="L30" s="18">
        <v>0.2</v>
      </c>
      <c r="M30" s="18">
        <v>0.7</v>
      </c>
    </row>
    <row r="31" spans="1:18" x14ac:dyDescent="0.25">
      <c r="A31" s="16">
        <v>30</v>
      </c>
      <c r="B31" s="17">
        <v>0.2</v>
      </c>
      <c r="C31" s="25" t="s">
        <v>22</v>
      </c>
      <c r="D31" s="18">
        <v>1</v>
      </c>
      <c r="E31" s="18"/>
      <c r="F31" s="18">
        <v>1.5</v>
      </c>
      <c r="G31" s="18"/>
      <c r="H31" s="18">
        <v>3</v>
      </c>
      <c r="I31" s="18"/>
      <c r="J31" s="18"/>
      <c r="K31" s="18">
        <v>1.4</v>
      </c>
      <c r="L31" s="18"/>
      <c r="M31" s="18">
        <v>8.1999999999999993</v>
      </c>
      <c r="P31" s="28" t="s">
        <v>38</v>
      </c>
    </row>
    <row r="32" spans="1:18" x14ac:dyDescent="0.25">
      <c r="A32" s="16">
        <v>31</v>
      </c>
      <c r="B32" s="17">
        <v>5.2</v>
      </c>
      <c r="C32" s="25" t="s">
        <v>22</v>
      </c>
      <c r="D32" s="17">
        <v>0.2</v>
      </c>
      <c r="E32" s="26" t="s">
        <v>19</v>
      </c>
      <c r="F32" s="17"/>
      <c r="G32" s="25" t="s">
        <v>19</v>
      </c>
      <c r="H32" s="17">
        <v>0.2</v>
      </c>
      <c r="I32" s="17"/>
      <c r="J32" s="25" t="s">
        <v>19</v>
      </c>
      <c r="K32" s="17">
        <v>3.5</v>
      </c>
      <c r="L32" s="25" t="s">
        <v>19</v>
      </c>
      <c r="M32" s="17">
        <v>6.6</v>
      </c>
    </row>
    <row r="33" spans="1:13" x14ac:dyDescent="0.25">
      <c r="A33" s="20" t="s">
        <v>12</v>
      </c>
      <c r="B33" s="17">
        <f t="shared" ref="B33:M33" si="0">SUM(B2:B32)</f>
        <v>52.000000000000014</v>
      </c>
      <c r="C33" s="17">
        <f t="shared" si="0"/>
        <v>38.399999999999984</v>
      </c>
      <c r="D33" s="18">
        <f t="shared" si="0"/>
        <v>48.000000000000007</v>
      </c>
      <c r="E33" s="18">
        <f t="shared" si="0"/>
        <v>44.099999999999994</v>
      </c>
      <c r="F33" s="18">
        <f t="shared" si="0"/>
        <v>56.300000000000004</v>
      </c>
      <c r="G33" s="18">
        <f t="shared" si="0"/>
        <v>7.7</v>
      </c>
      <c r="H33" s="18">
        <f t="shared" si="0"/>
        <v>34</v>
      </c>
      <c r="I33" s="18">
        <f t="shared" si="0"/>
        <v>46.6</v>
      </c>
      <c r="J33" s="18">
        <f t="shared" si="0"/>
        <v>38.5</v>
      </c>
      <c r="K33" s="18">
        <f t="shared" si="0"/>
        <v>158.19999999999999</v>
      </c>
      <c r="L33" s="18">
        <f t="shared" si="0"/>
        <v>99.6</v>
      </c>
      <c r="M33" s="18">
        <f t="shared" si="0"/>
        <v>128.1</v>
      </c>
    </row>
    <row r="34" spans="1:13" x14ac:dyDescent="0.25">
      <c r="L34" s="21" t="s">
        <v>17</v>
      </c>
      <c r="M34" s="17">
        <f>SUM(B33:M33)</f>
        <v>751.5</v>
      </c>
    </row>
    <row r="35" spans="1:13" x14ac:dyDescent="0.25">
      <c r="A35" s="3" t="s">
        <v>38</v>
      </c>
      <c r="B35" s="22"/>
      <c r="C35" s="22"/>
      <c r="D35" s="22" t="s">
        <v>2</v>
      </c>
      <c r="E35" s="22"/>
      <c r="F35" s="22"/>
      <c r="G35" s="22"/>
      <c r="H35" s="22"/>
      <c r="I35" s="22"/>
      <c r="J35" s="22"/>
      <c r="K35" s="22"/>
      <c r="L35" s="22"/>
      <c r="M35" s="22"/>
    </row>
    <row r="36" spans="1:13" x14ac:dyDescent="0.25">
      <c r="B36" s="23">
        <v>74.5</v>
      </c>
      <c r="C36" s="23">
        <v>56</v>
      </c>
      <c r="D36" s="23">
        <v>48.2</v>
      </c>
      <c r="E36" s="23">
        <v>57.9</v>
      </c>
      <c r="F36" s="23">
        <v>51.4</v>
      </c>
      <c r="G36" s="23">
        <v>53.2</v>
      </c>
      <c r="H36" s="23">
        <v>57.4</v>
      </c>
      <c r="I36" s="23">
        <v>63.4</v>
      </c>
      <c r="J36" s="23">
        <v>64.099999999999994</v>
      </c>
      <c r="K36" s="23">
        <v>92.1</v>
      </c>
      <c r="L36" s="23">
        <v>82</v>
      </c>
      <c r="M36" s="23">
        <v>82.5</v>
      </c>
    </row>
    <row r="37" spans="1:13" x14ac:dyDescent="0.25"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5"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B39"/>
      <c r="C39"/>
      <c r="D39"/>
      <c r="E39"/>
      <c r="F39" s="41">
        <f>MAX(B2:M32)</f>
        <v>51</v>
      </c>
      <c r="G39" t="s">
        <v>1</v>
      </c>
      <c r="H39"/>
      <c r="I39"/>
      <c r="J39"/>
      <c r="K39"/>
      <c r="L39"/>
      <c r="M39" s="52" t="s">
        <v>21</v>
      </c>
    </row>
    <row r="40" spans="1:13" x14ac:dyDescent="0.25"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5"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5"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5"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5"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5"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5"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5"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5">
      <c r="M48" s="3" t="s">
        <v>27</v>
      </c>
    </row>
  </sheetData>
  <pageMargins left="0.69972223043441772" right="0.69972223043441772" top="1.045555591583252" bottom="1.045555591583252" header="0.75" footer="0.75"/>
  <pageSetup paperSize="9" fitToWidth="0" fitToHeight="0" pageOrder="overThenDown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0"/>
  <sheetViews>
    <sheetView topLeftCell="A15" zoomScaleNormal="100" workbookViewId="0"/>
  </sheetViews>
  <sheetFormatPr defaultColWidth="8.5" defaultRowHeight="15" x14ac:dyDescent="0.25"/>
  <cols>
    <col min="1" max="13" width="7" style="3" customWidth="1"/>
    <col min="14" max="16384" width="8.5" style="3"/>
  </cols>
  <sheetData>
    <row r="1" spans="1:33" x14ac:dyDescent="0.25">
      <c r="A1" s="1" t="s">
        <v>8</v>
      </c>
      <c r="B1" s="1" t="s">
        <v>9</v>
      </c>
      <c r="C1" s="1" t="s">
        <v>42</v>
      </c>
      <c r="D1" s="1" t="s">
        <v>7</v>
      </c>
      <c r="E1" s="1" t="s">
        <v>6</v>
      </c>
      <c r="F1" s="1" t="s">
        <v>24</v>
      </c>
      <c r="G1" s="1" t="s">
        <v>11</v>
      </c>
      <c r="H1" s="1" t="s">
        <v>10</v>
      </c>
      <c r="I1" s="1" t="s">
        <v>13</v>
      </c>
      <c r="J1" s="1" t="s">
        <v>43</v>
      </c>
      <c r="K1" s="1" t="s">
        <v>15</v>
      </c>
      <c r="L1" s="1" t="s">
        <v>44</v>
      </c>
      <c r="M1" s="1" t="s">
        <v>45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4">
        <v>1</v>
      </c>
      <c r="B2" s="5">
        <v>8.6999999999999993</v>
      </c>
      <c r="C2" s="5"/>
      <c r="D2" s="5"/>
      <c r="E2" s="5"/>
      <c r="F2" s="5" t="s">
        <v>29</v>
      </c>
      <c r="G2" s="5">
        <v>1</v>
      </c>
      <c r="H2" s="5">
        <v>1.1000000000000001</v>
      </c>
      <c r="I2" s="5">
        <v>2.5</v>
      </c>
      <c r="J2" s="5"/>
      <c r="K2" s="5">
        <v>2.7</v>
      </c>
      <c r="L2" s="5">
        <v>0.8</v>
      </c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4">
        <v>2</v>
      </c>
      <c r="B3" s="5">
        <v>2.6</v>
      </c>
      <c r="C3" s="5"/>
      <c r="D3" s="5">
        <v>0.2</v>
      </c>
      <c r="E3" s="5"/>
      <c r="F3" s="5">
        <v>0.8</v>
      </c>
      <c r="G3" s="5">
        <v>12.2</v>
      </c>
      <c r="H3" s="5">
        <v>4.9000000000000004</v>
      </c>
      <c r="I3" s="5">
        <v>1.5</v>
      </c>
      <c r="J3" s="5"/>
      <c r="K3" s="5">
        <v>20</v>
      </c>
      <c r="L3" s="5">
        <v>4.5</v>
      </c>
      <c r="M3" s="5">
        <v>5.9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A4" s="4">
        <v>3</v>
      </c>
      <c r="B4" s="5">
        <v>6.8</v>
      </c>
      <c r="C4" s="5" t="s">
        <v>29</v>
      </c>
      <c r="D4" s="5">
        <v>1.8</v>
      </c>
      <c r="E4" s="5">
        <v>5.3</v>
      </c>
      <c r="F4" s="5">
        <v>0.3</v>
      </c>
      <c r="G4" s="5">
        <v>13.2</v>
      </c>
      <c r="H4" s="5">
        <v>0.8</v>
      </c>
      <c r="I4" s="5">
        <v>16.100000000000001</v>
      </c>
      <c r="J4" s="5"/>
      <c r="K4" s="5">
        <v>1.2</v>
      </c>
      <c r="L4" s="5">
        <v>21.2</v>
      </c>
      <c r="M4" s="5" t="s">
        <v>29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4">
        <v>4</v>
      </c>
      <c r="B5" s="5">
        <v>3</v>
      </c>
      <c r="C5" s="5">
        <v>11.5</v>
      </c>
      <c r="D5" s="5">
        <v>13.4</v>
      </c>
      <c r="E5" s="5" t="s">
        <v>29</v>
      </c>
      <c r="F5" s="5">
        <v>3.3</v>
      </c>
      <c r="G5" s="5">
        <v>1.3</v>
      </c>
      <c r="H5" s="5"/>
      <c r="I5" s="5"/>
      <c r="J5" s="5"/>
      <c r="K5" s="5">
        <v>6.5</v>
      </c>
      <c r="L5" s="5">
        <v>0.1</v>
      </c>
      <c r="M5" s="5" t="s">
        <v>29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A6" s="4">
        <v>5</v>
      </c>
      <c r="B6" s="5">
        <v>0.1</v>
      </c>
      <c r="C6" s="5">
        <v>0.2</v>
      </c>
      <c r="D6" s="5">
        <v>11</v>
      </c>
      <c r="E6" s="5"/>
      <c r="F6" s="5">
        <v>4.0999999999999996</v>
      </c>
      <c r="G6" s="5">
        <v>10.5</v>
      </c>
      <c r="H6" s="5">
        <v>1.6</v>
      </c>
      <c r="I6" s="5">
        <v>0.2</v>
      </c>
      <c r="J6" s="5"/>
      <c r="K6" s="5">
        <v>17.2</v>
      </c>
      <c r="L6" s="5"/>
      <c r="M6" s="5">
        <v>1.1000000000000001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5">
      <c r="A7" s="4">
        <v>6</v>
      </c>
      <c r="B7" s="5"/>
      <c r="C7" s="5"/>
      <c r="D7" s="5">
        <v>0.1</v>
      </c>
      <c r="E7" s="5">
        <v>0.3</v>
      </c>
      <c r="F7" s="5">
        <v>0.2</v>
      </c>
      <c r="G7" s="5">
        <v>4.5999999999999996</v>
      </c>
      <c r="H7" s="5">
        <v>0.3</v>
      </c>
      <c r="I7" s="5">
        <v>2.6</v>
      </c>
      <c r="J7" s="5"/>
      <c r="K7" s="5"/>
      <c r="L7" s="5">
        <v>0.5</v>
      </c>
      <c r="M7" s="5">
        <v>14.4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4">
        <v>7</v>
      </c>
      <c r="B8" s="5"/>
      <c r="C8" s="5" t="s">
        <v>29</v>
      </c>
      <c r="D8" s="5">
        <v>5.5</v>
      </c>
      <c r="E8" s="5">
        <v>1.5</v>
      </c>
      <c r="F8" s="5">
        <v>6.2</v>
      </c>
      <c r="G8" s="5">
        <v>8.6</v>
      </c>
      <c r="H8" s="5">
        <v>10.1</v>
      </c>
      <c r="I8" s="5">
        <v>0.5</v>
      </c>
      <c r="J8" s="5"/>
      <c r="K8" s="5"/>
      <c r="L8" s="5"/>
      <c r="M8" s="5">
        <v>1.8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4">
        <v>8</v>
      </c>
      <c r="B9" s="5"/>
      <c r="C9" s="5" t="s">
        <v>29</v>
      </c>
      <c r="D9" s="5">
        <v>0.1</v>
      </c>
      <c r="E9" s="5">
        <v>0.4</v>
      </c>
      <c r="F9" s="5">
        <v>3.2</v>
      </c>
      <c r="G9" s="5" t="s">
        <v>29</v>
      </c>
      <c r="H9" s="5">
        <v>4.5999999999999996</v>
      </c>
      <c r="I9" s="5">
        <v>1.5</v>
      </c>
      <c r="J9" s="5"/>
      <c r="K9" s="5">
        <v>17.3</v>
      </c>
      <c r="L9" s="5"/>
      <c r="M9" s="5">
        <v>0.2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4">
        <v>9</v>
      </c>
      <c r="B10" s="5"/>
      <c r="C10" s="5"/>
      <c r="D10" s="5"/>
      <c r="E10" s="5">
        <v>6.2</v>
      </c>
      <c r="F10" s="5">
        <v>15.2</v>
      </c>
      <c r="G10" s="5"/>
      <c r="H10" s="5"/>
      <c r="I10" s="5" t="s">
        <v>29</v>
      </c>
      <c r="J10" s="2"/>
      <c r="K10" s="5"/>
      <c r="L10" s="5">
        <v>1.7</v>
      </c>
      <c r="M10" s="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4">
        <v>10</v>
      </c>
      <c r="B11" s="5"/>
      <c r="C11" s="5"/>
      <c r="D11" s="5"/>
      <c r="E11" s="5">
        <v>3</v>
      </c>
      <c r="F11" s="5">
        <v>0.8</v>
      </c>
      <c r="G11" s="5">
        <v>9</v>
      </c>
      <c r="H11" s="5">
        <v>2.4</v>
      </c>
      <c r="I11" s="5"/>
      <c r="J11" s="5">
        <v>0.8</v>
      </c>
      <c r="K11" s="5"/>
      <c r="L11" s="5">
        <v>2.4</v>
      </c>
      <c r="M11" s="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4">
        <v>11</v>
      </c>
      <c r="B12" s="5"/>
      <c r="C12" s="5">
        <v>0.4</v>
      </c>
      <c r="D12" s="5"/>
      <c r="E12" s="5">
        <v>1.6</v>
      </c>
      <c r="F12" s="5"/>
      <c r="G12" s="5">
        <v>26.4</v>
      </c>
      <c r="H12" s="5">
        <v>13.9</v>
      </c>
      <c r="I12" s="5"/>
      <c r="J12" s="5"/>
      <c r="K12" s="5">
        <v>7.9</v>
      </c>
      <c r="L12" s="5"/>
      <c r="M12" s="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4">
        <v>12</v>
      </c>
      <c r="B13" s="5"/>
      <c r="C13" s="5">
        <v>0.1</v>
      </c>
      <c r="D13" s="5"/>
      <c r="E13" s="5" t="s">
        <v>29</v>
      </c>
      <c r="F13" s="5"/>
      <c r="G13" s="5">
        <v>6</v>
      </c>
      <c r="H13" s="5">
        <v>7.7</v>
      </c>
      <c r="I13" s="5"/>
      <c r="J13" s="5">
        <v>2</v>
      </c>
      <c r="K13" s="5">
        <v>0.2</v>
      </c>
      <c r="L13" s="5">
        <v>3</v>
      </c>
      <c r="M13" s="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4">
        <v>13</v>
      </c>
      <c r="B14" s="5"/>
      <c r="C14" s="5">
        <v>1.9</v>
      </c>
      <c r="D14" s="5"/>
      <c r="E14" s="5">
        <v>1.3</v>
      </c>
      <c r="F14" s="5"/>
      <c r="G14" s="5">
        <v>0.1</v>
      </c>
      <c r="H14" s="5">
        <v>3.5</v>
      </c>
      <c r="I14" s="5">
        <v>1.2</v>
      </c>
      <c r="J14" s="5"/>
      <c r="K14" s="5">
        <v>1.1000000000000001</v>
      </c>
      <c r="L14" s="5">
        <v>0.1</v>
      </c>
      <c r="M14" s="5">
        <v>0.1</v>
      </c>
      <c r="N14" s="2"/>
      <c r="O14" s="8" t="s">
        <v>4</v>
      </c>
      <c r="P14" s="8"/>
      <c r="Q14" s="8"/>
      <c r="R14" s="5">
        <f>COUNTIF(B2:M33,"TR")</f>
        <v>28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4">
        <v>14</v>
      </c>
      <c r="B15" s="5"/>
      <c r="C15" s="5"/>
      <c r="D15" s="5"/>
      <c r="E15" s="5"/>
      <c r="F15" s="5">
        <v>2.8</v>
      </c>
      <c r="G15" s="5">
        <v>3.4</v>
      </c>
      <c r="H15" s="5">
        <v>14.1</v>
      </c>
      <c r="I15" s="5"/>
      <c r="J15" s="5"/>
      <c r="K15" s="5"/>
      <c r="L15" s="5"/>
      <c r="M15" s="5">
        <v>17.399999999999999</v>
      </c>
      <c r="N15" s="2"/>
      <c r="O15" s="8" t="s">
        <v>52</v>
      </c>
      <c r="P15" s="8"/>
      <c r="Q15" s="8"/>
      <c r="R15" s="5">
        <f>COUNTIF(B2:M32,"")</f>
        <v>140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4">
        <v>15</v>
      </c>
      <c r="B16" s="5"/>
      <c r="C16" s="5">
        <v>0.2</v>
      </c>
      <c r="D16" s="5"/>
      <c r="E16" s="5">
        <v>2.6</v>
      </c>
      <c r="F16" s="5">
        <v>13.7</v>
      </c>
      <c r="G16" s="5">
        <v>0.5</v>
      </c>
      <c r="H16" s="5">
        <v>1.8</v>
      </c>
      <c r="I16" s="5" t="s">
        <v>29</v>
      </c>
      <c r="J16" s="5"/>
      <c r="K16" s="5">
        <v>3.7</v>
      </c>
      <c r="L16" s="5"/>
      <c r="M16" s="5">
        <v>1.9</v>
      </c>
      <c r="N16" s="2"/>
      <c r="O16" s="8" t="s">
        <v>28</v>
      </c>
      <c r="P16" s="8"/>
      <c r="Q16" s="8"/>
      <c r="R16" s="5">
        <f>MAX(B12:M32)</f>
        <v>31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4">
        <v>16</v>
      </c>
      <c r="B17" s="5"/>
      <c r="C17" s="5">
        <v>0.1</v>
      </c>
      <c r="D17" s="5"/>
      <c r="E17" s="5">
        <v>1.8</v>
      </c>
      <c r="F17" s="5"/>
      <c r="G17" s="5"/>
      <c r="H17" s="5">
        <v>1.3</v>
      </c>
      <c r="I17" s="5" t="s">
        <v>29</v>
      </c>
      <c r="J17" s="5"/>
      <c r="K17" s="5">
        <v>3.7</v>
      </c>
      <c r="L17" s="5">
        <v>0.1</v>
      </c>
      <c r="M17" s="5">
        <v>0.7</v>
      </c>
      <c r="N17" s="2"/>
      <c r="O17" s="8" t="s">
        <v>25</v>
      </c>
      <c r="P17" s="8"/>
      <c r="Q17" s="8"/>
      <c r="R17" s="5">
        <f>MIN(B12:M32)</f>
        <v>0.1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4">
        <v>17</v>
      </c>
      <c r="B18" s="5"/>
      <c r="C18" s="5"/>
      <c r="D18" s="5">
        <v>4.0999999999999996</v>
      </c>
      <c r="E18" s="5">
        <v>2</v>
      </c>
      <c r="F18" s="5"/>
      <c r="G18" s="5">
        <v>2.4</v>
      </c>
      <c r="H18" s="5"/>
      <c r="I18" s="5"/>
      <c r="J18" s="5">
        <v>0.6</v>
      </c>
      <c r="K18" s="5">
        <v>2.4</v>
      </c>
      <c r="L18" s="5">
        <v>1</v>
      </c>
      <c r="M18" s="5" t="s">
        <v>29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4">
        <v>18</v>
      </c>
      <c r="B19" s="5">
        <v>0.7</v>
      </c>
      <c r="C19" s="5">
        <v>3</v>
      </c>
      <c r="D19" s="5"/>
      <c r="E19" s="5">
        <v>12.1</v>
      </c>
      <c r="F19" s="5">
        <v>0.3</v>
      </c>
      <c r="G19" s="5">
        <v>0.2</v>
      </c>
      <c r="H19" s="5"/>
      <c r="I19" s="5"/>
      <c r="J19" s="5"/>
      <c r="K19" s="5">
        <v>3.9</v>
      </c>
      <c r="L19" s="5" t="s">
        <v>29</v>
      </c>
      <c r="M19" s="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4">
        <v>19</v>
      </c>
      <c r="B20" s="5">
        <v>1.6</v>
      </c>
      <c r="C20" s="5"/>
      <c r="D20" s="5"/>
      <c r="E20" s="5">
        <v>5.5</v>
      </c>
      <c r="F20" s="5">
        <v>0.2</v>
      </c>
      <c r="G20" s="5"/>
      <c r="H20" s="5">
        <v>2.7</v>
      </c>
      <c r="I20" s="5" t="s">
        <v>29</v>
      </c>
      <c r="J20" s="5"/>
      <c r="K20" s="5">
        <v>6.5</v>
      </c>
      <c r="L20" s="5">
        <v>1</v>
      </c>
      <c r="M20" s="5">
        <v>11.7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4">
        <v>20</v>
      </c>
      <c r="B21" s="5">
        <v>0.3</v>
      </c>
      <c r="C21" s="5"/>
      <c r="D21" s="5"/>
      <c r="E21" s="5">
        <v>1.1000000000000001</v>
      </c>
      <c r="F21" s="5"/>
      <c r="G21" s="5">
        <v>4.3</v>
      </c>
      <c r="H21" s="5">
        <v>5.0999999999999996</v>
      </c>
      <c r="I21" s="5"/>
      <c r="J21" s="5"/>
      <c r="K21" s="5">
        <v>12.1</v>
      </c>
      <c r="L21" s="5">
        <v>4.4000000000000004</v>
      </c>
      <c r="M21" s="5">
        <v>8.1999999999999993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4">
        <v>21</v>
      </c>
      <c r="B22" s="5">
        <v>0.1</v>
      </c>
      <c r="C22" s="5"/>
      <c r="D22" s="5"/>
      <c r="E22" s="5">
        <v>1.2</v>
      </c>
      <c r="F22" s="5"/>
      <c r="G22" s="5">
        <v>2.4</v>
      </c>
      <c r="H22" s="5" t="s">
        <v>29</v>
      </c>
      <c r="I22" s="5"/>
      <c r="J22" s="5">
        <v>1.7</v>
      </c>
      <c r="K22" s="5">
        <v>4.5</v>
      </c>
      <c r="L22" s="5">
        <v>1.6</v>
      </c>
      <c r="M22" s="5">
        <v>13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4">
        <v>22</v>
      </c>
      <c r="B23" s="5"/>
      <c r="C23" s="5">
        <v>0.2</v>
      </c>
      <c r="D23" s="5"/>
      <c r="E23" s="5" t="s">
        <v>29</v>
      </c>
      <c r="F23" s="5"/>
      <c r="G23" s="5"/>
      <c r="H23" s="5"/>
      <c r="I23" s="5"/>
      <c r="J23" s="5" t="s">
        <v>29</v>
      </c>
      <c r="K23" s="5">
        <v>0.1</v>
      </c>
      <c r="L23" s="5">
        <v>11</v>
      </c>
      <c r="M23" s="5">
        <v>8.8000000000000007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4">
        <v>23</v>
      </c>
      <c r="B24" s="5" t="s">
        <v>29</v>
      </c>
      <c r="C24" s="5"/>
      <c r="D24" s="5"/>
      <c r="E24" s="5">
        <v>9.3000000000000007</v>
      </c>
      <c r="F24" s="5"/>
      <c r="G24" s="5">
        <v>11.4</v>
      </c>
      <c r="H24" s="5"/>
      <c r="I24" s="5"/>
      <c r="J24" s="5">
        <v>31</v>
      </c>
      <c r="K24" s="5"/>
      <c r="L24" s="5">
        <v>0.5</v>
      </c>
      <c r="M24" s="5">
        <v>3.2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4">
        <v>24</v>
      </c>
      <c r="B25" s="5">
        <v>6.4</v>
      </c>
      <c r="C25" s="5"/>
      <c r="D25" s="5"/>
      <c r="E25" s="5">
        <v>4.3</v>
      </c>
      <c r="F25" s="5"/>
      <c r="G25" s="5">
        <v>0.8</v>
      </c>
      <c r="H25" s="5"/>
      <c r="I25" s="5"/>
      <c r="J25" s="5">
        <v>11.6</v>
      </c>
      <c r="K25" s="5" t="s">
        <v>29</v>
      </c>
      <c r="L25" s="5">
        <v>7.9</v>
      </c>
      <c r="M25" s="5">
        <v>9.1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4">
        <v>25</v>
      </c>
      <c r="B26" s="5">
        <v>3.9</v>
      </c>
      <c r="C26" s="5"/>
      <c r="D26" s="5"/>
      <c r="E26" s="5">
        <v>12</v>
      </c>
      <c r="F26" s="5"/>
      <c r="G26" s="5" t="s">
        <v>29</v>
      </c>
      <c r="H26" s="5"/>
      <c r="I26" s="5">
        <v>13.8</v>
      </c>
      <c r="J26" s="5">
        <v>10.8</v>
      </c>
      <c r="K26" s="5">
        <v>0.4</v>
      </c>
      <c r="L26" s="5">
        <v>14.4</v>
      </c>
      <c r="M26" s="5">
        <v>6.5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4">
        <v>26</v>
      </c>
      <c r="B27" s="5">
        <v>1.4</v>
      </c>
      <c r="C27" s="5" t="s">
        <v>29</v>
      </c>
      <c r="D27" s="5"/>
      <c r="E27" s="5"/>
      <c r="F27" s="5"/>
      <c r="G27" s="2"/>
      <c r="H27" s="5" t="s">
        <v>29</v>
      </c>
      <c r="I27" s="5"/>
      <c r="J27" s="5">
        <v>21.7</v>
      </c>
      <c r="K27" s="5">
        <v>2</v>
      </c>
      <c r="L27" s="5">
        <v>7</v>
      </c>
      <c r="M27" s="5">
        <v>4.0999999999999996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4">
        <v>27</v>
      </c>
      <c r="B28" s="5">
        <v>0.1</v>
      </c>
      <c r="C28" s="5"/>
      <c r="D28" s="5"/>
      <c r="E28" s="5">
        <v>2.8</v>
      </c>
      <c r="F28" s="5"/>
      <c r="G28" s="5">
        <v>0.3</v>
      </c>
      <c r="H28" s="5">
        <v>3.6</v>
      </c>
      <c r="I28" s="5">
        <v>2.7</v>
      </c>
      <c r="J28" s="5">
        <v>0.1</v>
      </c>
      <c r="K28" s="5">
        <v>0.1</v>
      </c>
      <c r="L28" s="5">
        <v>2.2000000000000002</v>
      </c>
      <c r="M28" s="5">
        <v>5.2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4">
        <v>28</v>
      </c>
      <c r="B29" s="5">
        <v>1.3</v>
      </c>
      <c r="C29" s="5">
        <v>0.1</v>
      </c>
      <c r="D29" s="5"/>
      <c r="E29" s="5">
        <v>30.3</v>
      </c>
      <c r="F29" s="5"/>
      <c r="G29" s="5"/>
      <c r="H29" s="5"/>
      <c r="I29" s="5"/>
      <c r="J29" s="5">
        <v>0.8</v>
      </c>
      <c r="K29" s="5">
        <v>2.7</v>
      </c>
      <c r="L29" s="5"/>
      <c r="M29" s="5">
        <v>2.7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4">
        <v>29</v>
      </c>
      <c r="B30" s="5"/>
      <c r="C30" s="5"/>
      <c r="D30" s="5"/>
      <c r="E30" s="5">
        <v>1.7</v>
      </c>
      <c r="F30" s="5"/>
      <c r="G30" s="2"/>
      <c r="H30" s="5">
        <v>2.6</v>
      </c>
      <c r="I30" s="5">
        <v>2</v>
      </c>
      <c r="J30" s="5">
        <v>0.1</v>
      </c>
      <c r="K30" s="5">
        <v>1.4</v>
      </c>
      <c r="L30" s="5"/>
      <c r="M30" s="5">
        <v>2.5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4">
        <v>30</v>
      </c>
      <c r="B31" s="5" t="s">
        <v>29</v>
      </c>
      <c r="C31" s="5" t="s">
        <v>14</v>
      </c>
      <c r="D31" s="5" t="s">
        <v>29</v>
      </c>
      <c r="E31" s="5">
        <v>11.7</v>
      </c>
      <c r="F31" s="5"/>
      <c r="G31" s="5" t="s">
        <v>29</v>
      </c>
      <c r="H31" s="5" t="s">
        <v>29</v>
      </c>
      <c r="I31" s="5">
        <v>1.8</v>
      </c>
      <c r="J31" s="5">
        <v>0.2</v>
      </c>
      <c r="K31" s="5">
        <v>0.8</v>
      </c>
      <c r="L31" s="5"/>
      <c r="M31" s="5">
        <v>0.1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4">
        <v>31</v>
      </c>
      <c r="B32" s="5">
        <v>0.9</v>
      </c>
      <c r="C32" s="5" t="s">
        <v>14</v>
      </c>
      <c r="D32" s="5"/>
      <c r="E32" s="2" t="s">
        <v>14</v>
      </c>
      <c r="F32" s="5" t="s">
        <v>29</v>
      </c>
      <c r="G32" s="5" t="s">
        <v>14</v>
      </c>
      <c r="H32" s="5">
        <v>0.1</v>
      </c>
      <c r="I32" s="5">
        <v>0.1</v>
      </c>
      <c r="J32" s="5" t="s">
        <v>14</v>
      </c>
      <c r="K32" s="5">
        <v>9.3000000000000007</v>
      </c>
      <c r="L32" s="5" t="s">
        <v>14</v>
      </c>
      <c r="M32" s="5">
        <v>9.3000000000000007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6" t="s">
        <v>12</v>
      </c>
      <c r="B33" s="5">
        <f t="shared" ref="B33:M33" si="0">SUM(B2:B32)</f>
        <v>37.9</v>
      </c>
      <c r="C33" s="5">
        <f t="shared" si="0"/>
        <v>17.7</v>
      </c>
      <c r="D33" s="5">
        <f t="shared" si="0"/>
        <v>36.200000000000003</v>
      </c>
      <c r="E33" s="5">
        <f t="shared" si="0"/>
        <v>118</v>
      </c>
      <c r="F33" s="5">
        <f t="shared" si="0"/>
        <v>51.099999999999994</v>
      </c>
      <c r="G33" s="5">
        <f t="shared" si="0"/>
        <v>118.60000000000002</v>
      </c>
      <c r="H33" s="5">
        <f t="shared" si="0"/>
        <v>82.199999999999974</v>
      </c>
      <c r="I33" s="5">
        <f t="shared" si="0"/>
        <v>46.500000000000007</v>
      </c>
      <c r="J33" s="5">
        <f t="shared" si="0"/>
        <v>81.399999999999991</v>
      </c>
      <c r="K33" s="5">
        <f t="shared" si="0"/>
        <v>127.7</v>
      </c>
      <c r="L33" s="5">
        <f t="shared" si="0"/>
        <v>85.4</v>
      </c>
      <c r="M33" s="5">
        <f t="shared" si="0"/>
        <v>127.89999999999999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7" t="s">
        <v>17</v>
      </c>
      <c r="M34" s="5">
        <f>SUM(B33:M33)</f>
        <v>930.6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</sheetData>
  <pageMargins left="0.69972223043441772" right="0.69972223043441772" top="1.045555591583252" bottom="1.045555591583252" header="0.75" footer="0.75"/>
  <pageSetup paperSize="9" fitToWidth="0" fitToHeight="0" pageOrder="overThenDown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Yearly_Totals</vt:lpstr>
      <vt:lpstr>2017</vt:lpstr>
      <vt:lpstr>2016</vt:lpstr>
      <vt:lpstr>2015</vt:lpstr>
      <vt:lpstr>2014</vt:lpstr>
      <vt:lpstr>2013</vt:lpstr>
      <vt:lpstr>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Tylden</cp:lastModifiedBy>
  <cp:revision>30</cp:revision>
  <cp:lastPrinted>2014-01-01T15:28:42Z</cp:lastPrinted>
  <dcterms:created xsi:type="dcterms:W3CDTF">2013-06-02T11:47:21Z</dcterms:created>
  <dcterms:modified xsi:type="dcterms:W3CDTF">2017-10-24T16:00:09Z</dcterms:modified>
</cp:coreProperties>
</file>